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 activeTab="1"/>
  </bookViews>
  <sheets>
    <sheet name="Arkusz1" sheetId="1" r:id="rId1"/>
    <sheet name="Arkusz1 (2)" sheetId="4" r:id="rId2"/>
  </sheets>
  <calcPr calcId="145621"/>
</workbook>
</file>

<file path=xl/calcChain.xml><?xml version="1.0" encoding="utf-8"?>
<calcChain xmlns="http://schemas.openxmlformats.org/spreadsheetml/2006/main">
  <c r="E8" i="4" l="1"/>
  <c r="H8" i="4" s="1"/>
  <c r="E7" i="4"/>
  <c r="H7" i="4" s="1"/>
  <c r="S7" i="4" s="1"/>
  <c r="D8" i="4"/>
  <c r="C7" i="4"/>
  <c r="D7" i="4" s="1"/>
  <c r="K3" i="4"/>
  <c r="F3" i="4"/>
  <c r="K4" i="4"/>
  <c r="D4" i="4"/>
  <c r="F4" i="4" s="1"/>
  <c r="J4" i="4"/>
  <c r="I4" i="4"/>
  <c r="H4" i="4"/>
  <c r="T4" i="4" s="1"/>
  <c r="D3" i="4"/>
  <c r="C3" i="4"/>
  <c r="G7" i="4" l="1"/>
  <c r="I7" i="4"/>
  <c r="T8" i="4"/>
  <c r="Q8" i="4"/>
  <c r="U8" i="4"/>
  <c r="S8" i="4"/>
  <c r="O8" i="4"/>
  <c r="F8" i="4"/>
  <c r="I8" i="4"/>
  <c r="J8" i="4"/>
  <c r="J7" i="4"/>
  <c r="F7" i="4"/>
  <c r="P7" i="4"/>
  <c r="T7" i="4"/>
  <c r="G8" i="4"/>
  <c r="Q7" i="4"/>
  <c r="U7" i="4"/>
  <c r="N8" i="4"/>
  <c r="R8" i="4"/>
  <c r="N7" i="4"/>
  <c r="R7" i="4"/>
  <c r="O7" i="4"/>
  <c r="P8" i="4"/>
  <c r="I3" i="4"/>
  <c r="H3" i="4"/>
  <c r="S3" i="4" s="1"/>
  <c r="J3" i="4"/>
  <c r="Q4" i="4"/>
  <c r="S4" i="4"/>
  <c r="U4" i="4"/>
  <c r="O4" i="4"/>
  <c r="G4" i="4"/>
  <c r="N4" i="4"/>
  <c r="R4" i="4"/>
  <c r="P4" i="4"/>
  <c r="G3" i="4"/>
  <c r="P29" i="1"/>
  <c r="O29" i="1"/>
  <c r="N29" i="1"/>
  <c r="M29" i="1"/>
  <c r="L29" i="1"/>
  <c r="K29" i="1"/>
  <c r="J29" i="1"/>
  <c r="I29" i="1"/>
  <c r="X29" i="1" s="1"/>
  <c r="P27" i="1"/>
  <c r="O27" i="1"/>
  <c r="N27" i="1"/>
  <c r="M27" i="1"/>
  <c r="L27" i="1"/>
  <c r="K27" i="1"/>
  <c r="J27" i="1"/>
  <c r="I27" i="1"/>
  <c r="X27" i="1" s="1"/>
  <c r="P26" i="1"/>
  <c r="O26" i="1"/>
  <c r="N26" i="1"/>
  <c r="M26" i="1"/>
  <c r="L26" i="1"/>
  <c r="K26" i="1"/>
  <c r="J26" i="1"/>
  <c r="I26" i="1"/>
  <c r="W26" i="1" s="1"/>
  <c r="P24" i="1"/>
  <c r="O24" i="1"/>
  <c r="N24" i="1"/>
  <c r="M24" i="1"/>
  <c r="L24" i="1"/>
  <c r="K24" i="1"/>
  <c r="J24" i="1"/>
  <c r="I24" i="1"/>
  <c r="W24" i="1" s="1"/>
  <c r="F29" i="1"/>
  <c r="F27" i="1"/>
  <c r="F26" i="1"/>
  <c r="F24" i="1"/>
  <c r="P8" i="1"/>
  <c r="O8" i="1"/>
  <c r="N8" i="1"/>
  <c r="M8" i="1"/>
  <c r="L8" i="1"/>
  <c r="K8" i="1"/>
  <c r="J8" i="1"/>
  <c r="I8" i="1"/>
  <c r="V8" i="1" s="1"/>
  <c r="L20" i="1"/>
  <c r="K20" i="1"/>
  <c r="L11" i="1"/>
  <c r="K11" i="1"/>
  <c r="P20" i="1"/>
  <c r="O20" i="1"/>
  <c r="N20" i="1"/>
  <c r="M20" i="1"/>
  <c r="J20" i="1"/>
  <c r="I20" i="1"/>
  <c r="U20" i="1" s="1"/>
  <c r="F16" i="1"/>
  <c r="F5" i="1"/>
  <c r="F3" i="1"/>
  <c r="F4" i="1"/>
  <c r="F7" i="1"/>
  <c r="F8" i="1"/>
  <c r="F9" i="1"/>
  <c r="F11" i="1"/>
  <c r="F12" i="1"/>
  <c r="F13" i="1"/>
  <c r="F14" i="1"/>
  <c r="F19" i="1"/>
  <c r="F20" i="1"/>
  <c r="F21" i="1"/>
  <c r="F22" i="1"/>
  <c r="J3" i="1"/>
  <c r="Q3" i="4" l="1"/>
  <c r="P3" i="4"/>
  <c r="U3" i="4"/>
  <c r="O3" i="4"/>
  <c r="R3" i="4"/>
  <c r="T3" i="4"/>
  <c r="N3" i="4"/>
  <c r="W20" i="1"/>
  <c r="X20" i="1"/>
  <c r="W8" i="1"/>
  <c r="X8" i="1"/>
  <c r="T8" i="1"/>
  <c r="R26" i="1"/>
  <c r="T26" i="1"/>
  <c r="V26" i="1"/>
  <c r="X26" i="1"/>
  <c r="R24" i="1"/>
  <c r="T24" i="1"/>
  <c r="V24" i="1"/>
  <c r="X24" i="1"/>
  <c r="U29" i="1"/>
  <c r="R29" i="1"/>
  <c r="V29" i="1"/>
  <c r="Q29" i="1"/>
  <c r="S29" i="1"/>
  <c r="W29" i="1"/>
  <c r="T29" i="1"/>
  <c r="U27" i="1"/>
  <c r="R27" i="1"/>
  <c r="V27" i="1"/>
  <c r="S27" i="1"/>
  <c r="W27" i="1"/>
  <c r="Q27" i="1"/>
  <c r="T27" i="1"/>
  <c r="Q26" i="1"/>
  <c r="U26" i="1"/>
  <c r="S26" i="1"/>
  <c r="Q24" i="1"/>
  <c r="U24" i="1"/>
  <c r="S24" i="1"/>
  <c r="Q8" i="1"/>
  <c r="S8" i="1"/>
  <c r="U8" i="1"/>
  <c r="R8" i="1"/>
  <c r="R20" i="1"/>
  <c r="T20" i="1"/>
  <c r="V20" i="1"/>
  <c r="S20" i="1"/>
  <c r="Q20" i="1"/>
  <c r="L3" i="1"/>
  <c r="K3" i="1"/>
  <c r="P11" i="1"/>
  <c r="O11" i="1"/>
  <c r="N11" i="1"/>
  <c r="M11" i="1"/>
  <c r="J11" i="1"/>
  <c r="I11" i="1"/>
  <c r="X11" i="1" s="1"/>
  <c r="M5" i="1"/>
  <c r="M4" i="1"/>
  <c r="N4" i="1"/>
  <c r="I4" i="1"/>
  <c r="S4" i="1" s="1"/>
  <c r="J4" i="1"/>
  <c r="O4" i="1"/>
  <c r="P4" i="1"/>
  <c r="W4" i="1"/>
  <c r="P5" i="1"/>
  <c r="O5" i="1"/>
  <c r="J5" i="1"/>
  <c r="I5" i="1"/>
  <c r="V5" i="1" s="1"/>
  <c r="N5" i="1"/>
  <c r="M3" i="1"/>
  <c r="P3" i="1"/>
  <c r="O3" i="1"/>
  <c r="I3" i="1"/>
  <c r="X3" i="1" s="1"/>
  <c r="N3" i="1"/>
  <c r="Q11" i="1" l="1"/>
  <c r="R11" i="1"/>
  <c r="U11" i="1"/>
  <c r="V11" i="1"/>
  <c r="S11" i="1"/>
  <c r="W11" i="1"/>
  <c r="T11" i="1"/>
  <c r="V4" i="1"/>
  <c r="U4" i="1"/>
  <c r="Q4" i="1"/>
  <c r="X4" i="1"/>
  <c r="R4" i="1"/>
  <c r="T4" i="1"/>
  <c r="T5" i="1"/>
  <c r="W5" i="1"/>
  <c r="X5" i="1"/>
  <c r="S5" i="1"/>
  <c r="Q5" i="1"/>
  <c r="U5" i="1"/>
  <c r="R5" i="1"/>
  <c r="Q3" i="1"/>
  <c r="U3" i="1"/>
  <c r="V3" i="1"/>
  <c r="W3" i="1"/>
  <c r="R3" i="1"/>
  <c r="S3" i="1"/>
  <c r="T3" i="1"/>
</calcChain>
</file>

<file path=xl/comments1.xml><?xml version="1.0" encoding="utf-8"?>
<comments xmlns="http://schemas.openxmlformats.org/spreadsheetml/2006/main">
  <authors>
    <author>mareko</author>
  </authors>
  <commentList>
    <comment ref="D24" authorId="0">
      <text>
        <r>
          <rPr>
            <sz val="9"/>
            <color indexed="81"/>
            <rFont val="Tahoma"/>
            <family val="2"/>
            <charset val="238"/>
          </rPr>
          <t>14,93 upust 55%</t>
        </r>
      </text>
    </comment>
  </commentList>
</comments>
</file>

<file path=xl/sharedStrings.xml><?xml version="1.0" encoding="utf-8"?>
<sst xmlns="http://schemas.openxmlformats.org/spreadsheetml/2006/main" count="49" uniqueCount="31">
  <si>
    <t>226 100X74/1 C02</t>
  </si>
  <si>
    <t>Nakład</t>
  </si>
  <si>
    <t>Nowy upust TKW</t>
  </si>
  <si>
    <t>224 105X210/1 C01</t>
  </si>
  <si>
    <t>292 102X120</t>
  </si>
  <si>
    <t>P 100X40</t>
  </si>
  <si>
    <t>Towar</t>
  </si>
  <si>
    <t>P FI35/2 (ORION)</t>
  </si>
  <si>
    <t>Sprzedaż</t>
  </si>
  <si>
    <t>Marża TKW</t>
  </si>
  <si>
    <t>Cena EU Sezam</t>
  </si>
  <si>
    <t>%</t>
  </si>
  <si>
    <t>EUR</t>
  </si>
  <si>
    <t>Podział marży</t>
  </si>
  <si>
    <t>Narzut TKW</t>
  </si>
  <si>
    <t>2102 148X210</t>
  </si>
  <si>
    <t>2102 105X210</t>
  </si>
  <si>
    <t>2269N 32X62</t>
  </si>
  <si>
    <t>Zakup EK Sezam</t>
  </si>
  <si>
    <t>Cena TKW</t>
  </si>
  <si>
    <t>Obniżenie ceny o: (Sezam - TKW)</t>
  </si>
  <si>
    <t>Marża EK (Sezam)</t>
  </si>
  <si>
    <t>Cena zakup Sezam</t>
  </si>
  <si>
    <t>Papier</t>
  </si>
  <si>
    <t>Folia</t>
  </si>
  <si>
    <t>Materiał</t>
  </si>
  <si>
    <t>Regulacja narzutem</t>
  </si>
  <si>
    <t>Regulacja sprzedażą</t>
  </si>
  <si>
    <t>Marża TKW  (do podziału)</t>
  </si>
  <si>
    <t>Narzut TKW  (do podziału)</t>
  </si>
  <si>
    <t>Marża Sezam (nasza)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</si>
</sst>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0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4" fontId="0" fillId="0" borderId="0" xfId="0" applyNumberFormat="1" applyBorder="1"/>
    <xf numFmtId="10" fontId="0" fillId="0" borderId="2" xfId="0" applyNumberFormat="1" applyBorder="1"/>
    <xf numFmtId="4" fontId="0" fillId="0" borderId="1" xfId="0" applyNumberFormat="1" applyBorder="1"/>
    <xf numFmtId="4" fontId="0" fillId="0" borderId="2" xfId="0" applyNumberFormat="1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9" fontId="0" fillId="0" borderId="4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10" fontId="0" fillId="0" borderId="0" xfId="0" applyNumberFormat="1" applyBorder="1"/>
    <xf numFmtId="4" fontId="2" fillId="0" borderId="1" xfId="0" applyNumberFormat="1" applyFont="1" applyBorder="1"/>
    <xf numFmtId="10" fontId="2" fillId="0" borderId="2" xfId="0" applyNumberFormat="1" applyFont="1" applyBorder="1"/>
    <xf numFmtId="0" fontId="2" fillId="0" borderId="1" xfId="0" applyFont="1" applyBorder="1"/>
    <xf numFmtId="4" fontId="1" fillId="0" borderId="0" xfId="0" applyNumberFormat="1" applyFont="1"/>
    <xf numFmtId="0" fontId="1" fillId="0" borderId="0" xfId="0" applyFont="1"/>
    <xf numFmtId="4" fontId="3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5" fillId="0" borderId="1" xfId="0" applyNumberFormat="1" applyFont="1" applyBorder="1"/>
    <xf numFmtId="0" fontId="5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1"/>
  <sheetViews>
    <sheetView workbookViewId="0">
      <selection activeCell="H3" sqref="H3"/>
    </sheetView>
  </sheetViews>
  <sheetFormatPr defaultRowHeight="14.4" x14ac:dyDescent="0.3"/>
  <cols>
    <col min="1" max="1" width="18.6640625" customWidth="1"/>
    <col min="2" max="2" width="11.44140625" customWidth="1"/>
    <col min="6" max="6" width="11.44140625" customWidth="1"/>
    <col min="7" max="7" width="2.77734375" customWidth="1"/>
    <col min="8" max="8" width="10" customWidth="1"/>
    <col min="9" max="9" width="9.109375" customWidth="1"/>
    <col min="10" max="12" width="8.21875" customWidth="1"/>
    <col min="13" max="13" width="9.109375" customWidth="1"/>
    <col min="14" max="15" width="8.33203125" customWidth="1"/>
    <col min="16" max="16" width="9.77734375" customWidth="1"/>
  </cols>
  <sheetData>
    <row r="1" spans="1:24" ht="28.8" customHeight="1" x14ac:dyDescent="0.3">
      <c r="A1" s="8" t="s">
        <v>6</v>
      </c>
      <c r="B1" s="8" t="s">
        <v>1</v>
      </c>
      <c r="C1" s="8" t="s">
        <v>10</v>
      </c>
      <c r="D1" s="8" t="s">
        <v>18</v>
      </c>
      <c r="E1" s="8" t="s">
        <v>19</v>
      </c>
      <c r="F1" s="8" t="s">
        <v>2</v>
      </c>
      <c r="G1" s="9"/>
      <c r="H1" s="8" t="s">
        <v>8</v>
      </c>
      <c r="I1" s="30" t="s">
        <v>9</v>
      </c>
      <c r="J1" s="31"/>
      <c r="K1" s="30" t="s">
        <v>14</v>
      </c>
      <c r="L1" s="31"/>
      <c r="M1" s="30" t="s">
        <v>21</v>
      </c>
      <c r="N1" s="31"/>
      <c r="O1" s="30" t="s">
        <v>20</v>
      </c>
      <c r="P1" s="31"/>
      <c r="Q1" s="32" t="s">
        <v>13</v>
      </c>
      <c r="R1" s="32"/>
      <c r="S1" s="32"/>
      <c r="T1" s="32"/>
      <c r="U1" s="32"/>
      <c r="V1" s="32"/>
      <c r="W1" s="32"/>
      <c r="X1" s="32"/>
    </row>
    <row r="2" spans="1:24" ht="15" customHeight="1" x14ac:dyDescent="0.3">
      <c r="A2" s="3"/>
      <c r="B2" s="3"/>
      <c r="C2" s="3"/>
      <c r="D2" s="3"/>
      <c r="E2" s="3"/>
      <c r="F2" s="3"/>
      <c r="G2" s="4"/>
      <c r="H2" s="3"/>
      <c r="I2" s="14" t="s">
        <v>12</v>
      </c>
      <c r="J2" s="15" t="s">
        <v>11</v>
      </c>
      <c r="K2" s="14" t="s">
        <v>12</v>
      </c>
      <c r="L2" s="15" t="s">
        <v>11</v>
      </c>
      <c r="M2" s="14" t="s">
        <v>12</v>
      </c>
      <c r="N2" s="15" t="s">
        <v>11</v>
      </c>
      <c r="O2" s="16" t="s">
        <v>12</v>
      </c>
      <c r="P2" s="17" t="s">
        <v>11</v>
      </c>
      <c r="Q2" s="18">
        <v>0.5</v>
      </c>
      <c r="R2" s="19">
        <v>0.5</v>
      </c>
      <c r="S2" s="18">
        <v>0.6</v>
      </c>
      <c r="T2" s="19">
        <v>0.4</v>
      </c>
      <c r="U2" s="18">
        <v>0.7</v>
      </c>
      <c r="V2" s="19">
        <v>0.3</v>
      </c>
      <c r="W2" s="18">
        <v>0.8</v>
      </c>
      <c r="X2" s="20">
        <v>0.2</v>
      </c>
    </row>
    <row r="3" spans="1:24" x14ac:dyDescent="0.3">
      <c r="A3" t="s">
        <v>0</v>
      </c>
      <c r="B3" s="2">
        <v>24000</v>
      </c>
      <c r="C3" s="2">
        <v>7.9</v>
      </c>
      <c r="D3" s="2">
        <v>4.74</v>
      </c>
      <c r="E3" s="2">
        <v>3.42</v>
      </c>
      <c r="F3" s="1">
        <f>(E3/C3-1)*-1</f>
        <v>0.56708860759493673</v>
      </c>
      <c r="H3" s="25">
        <v>7.9</v>
      </c>
      <c r="I3" s="12">
        <f>H3-E3</f>
        <v>4.4800000000000004</v>
      </c>
      <c r="J3" s="11">
        <f>(E3/H3-1)*-1</f>
        <v>0.56708860759493673</v>
      </c>
      <c r="K3" s="12">
        <f>H3-E3</f>
        <v>4.4800000000000004</v>
      </c>
      <c r="L3" s="11">
        <f>H3/E3-1</f>
        <v>1.3099415204678366</v>
      </c>
      <c r="M3" s="22">
        <f>H3-D3</f>
        <v>3.16</v>
      </c>
      <c r="N3" s="23">
        <f>(D3/H3-1)*-1</f>
        <v>0.4</v>
      </c>
      <c r="O3" s="2">
        <f>D3-E3</f>
        <v>1.3200000000000003</v>
      </c>
      <c r="P3" s="1">
        <f>(E3/D3-1)*-1</f>
        <v>0.27848101265822789</v>
      </c>
      <c r="Q3" s="12">
        <f>I3*50%</f>
        <v>2.2400000000000002</v>
      </c>
      <c r="R3" s="10">
        <f>I3*50%</f>
        <v>2.2400000000000002</v>
      </c>
      <c r="S3" s="12">
        <f>I3*60%</f>
        <v>2.6880000000000002</v>
      </c>
      <c r="T3" s="10">
        <f>I3*40%</f>
        <v>1.7920000000000003</v>
      </c>
      <c r="U3" s="12">
        <f>I3*70%</f>
        <v>3.1360000000000001</v>
      </c>
      <c r="V3" s="10">
        <f>I3*30%</f>
        <v>1.3440000000000001</v>
      </c>
      <c r="W3" s="12">
        <f>I3*80%</f>
        <v>3.5840000000000005</v>
      </c>
      <c r="X3" s="13">
        <f>I3*20%</f>
        <v>0.89600000000000013</v>
      </c>
    </row>
    <row r="4" spans="1:24" x14ac:dyDescent="0.3">
      <c r="B4" s="2">
        <v>76000</v>
      </c>
      <c r="C4" s="2">
        <v>7.23</v>
      </c>
      <c r="D4" s="2">
        <v>4.34</v>
      </c>
      <c r="E4" s="2">
        <v>3.14</v>
      </c>
      <c r="F4" s="1">
        <f t="shared" ref="F4:F5" si="0">(E4/C4-1)*-1</f>
        <v>0.56569847856154909</v>
      </c>
      <c r="H4" s="25">
        <v>7.23</v>
      </c>
      <c r="I4" s="12">
        <f>H4-E4</f>
        <v>4.09</v>
      </c>
      <c r="J4" s="11">
        <f>(E4/H4-1)*-1</f>
        <v>0.56569847856154909</v>
      </c>
      <c r="K4" s="21"/>
      <c r="L4" s="21"/>
      <c r="M4" s="22">
        <f>H4-D4</f>
        <v>2.8900000000000006</v>
      </c>
      <c r="N4" s="23">
        <f>(D4/H4-1)*-1</f>
        <v>0.39972337482710929</v>
      </c>
      <c r="O4" s="2">
        <f>D4-E4</f>
        <v>1.1999999999999997</v>
      </c>
      <c r="P4" s="1">
        <f>(E4/D4-1)*-1</f>
        <v>0.27649769585253448</v>
      </c>
      <c r="Q4" s="12">
        <f>I4*50%</f>
        <v>2.0449999999999999</v>
      </c>
      <c r="R4" s="10">
        <f>I4*50%</f>
        <v>2.0449999999999999</v>
      </c>
      <c r="S4" s="12">
        <f>I4*60%</f>
        <v>2.4539999999999997</v>
      </c>
      <c r="T4" s="10">
        <f>I4*40%</f>
        <v>1.6360000000000001</v>
      </c>
      <c r="U4" s="12">
        <f>I4*70%</f>
        <v>2.8629999999999995</v>
      </c>
      <c r="V4" s="10">
        <f>I4*30%</f>
        <v>1.2269999999999999</v>
      </c>
      <c r="W4" s="12">
        <f>I4*80%</f>
        <v>3.2720000000000002</v>
      </c>
      <c r="X4" s="13">
        <f>I4*20%</f>
        <v>0.81800000000000006</v>
      </c>
    </row>
    <row r="5" spans="1:24" x14ac:dyDescent="0.3">
      <c r="B5" s="2">
        <v>100000</v>
      </c>
      <c r="C5" s="2">
        <v>7.16</v>
      </c>
      <c r="D5" s="2">
        <v>4.3</v>
      </c>
      <c r="E5" s="2">
        <v>3.1</v>
      </c>
      <c r="F5" s="1">
        <f t="shared" si="0"/>
        <v>0.56703910614525133</v>
      </c>
      <c r="H5" s="25">
        <v>7.16</v>
      </c>
      <c r="I5" s="12">
        <f>H5-E5</f>
        <v>4.0600000000000005</v>
      </c>
      <c r="J5" s="11">
        <f>(E5/H5-1)*-1</f>
        <v>0.56703910614525133</v>
      </c>
      <c r="K5" s="21"/>
      <c r="L5" s="21"/>
      <c r="M5" s="22">
        <f>H5-D5</f>
        <v>2.8600000000000003</v>
      </c>
      <c r="N5" s="23">
        <f>(D5/H5-1)*-1</f>
        <v>0.3994413407821229</v>
      </c>
      <c r="O5" s="2">
        <f>D5-E5</f>
        <v>1.1999999999999997</v>
      </c>
      <c r="P5" s="1">
        <f>(E5/D5-1)*-1</f>
        <v>0.27906976744186041</v>
      </c>
      <c r="Q5" s="12">
        <f>I5*50%</f>
        <v>2.0300000000000002</v>
      </c>
      <c r="R5" s="10">
        <f>I5*50%</f>
        <v>2.0300000000000002</v>
      </c>
      <c r="S5" s="12">
        <f>I5*60%</f>
        <v>2.4360000000000004</v>
      </c>
      <c r="T5" s="10">
        <f>I5*40%</f>
        <v>1.6240000000000003</v>
      </c>
      <c r="U5" s="12">
        <f>I5*70%</f>
        <v>2.8420000000000001</v>
      </c>
      <c r="V5" s="10">
        <f>I5*30%</f>
        <v>1.2180000000000002</v>
      </c>
      <c r="W5" s="12">
        <f>I5*80%</f>
        <v>3.2480000000000007</v>
      </c>
      <c r="X5" s="13">
        <f>I5*20%</f>
        <v>0.81200000000000017</v>
      </c>
    </row>
    <row r="6" spans="1:24" x14ac:dyDescent="0.3">
      <c r="B6" s="2"/>
      <c r="C6" s="2"/>
      <c r="D6" s="2"/>
      <c r="E6" s="2"/>
      <c r="H6" s="26"/>
      <c r="I6" s="5"/>
      <c r="J6" s="11"/>
      <c r="K6" s="21"/>
      <c r="L6" s="21"/>
      <c r="M6" s="24"/>
      <c r="N6" s="23"/>
      <c r="P6" s="1"/>
      <c r="Q6" s="5"/>
      <c r="R6" s="6"/>
      <c r="S6" s="5"/>
      <c r="T6" s="6"/>
      <c r="U6" s="5"/>
      <c r="V6" s="6"/>
      <c r="W6" s="5"/>
      <c r="X6" s="7"/>
    </row>
    <row r="7" spans="1:24" x14ac:dyDescent="0.3">
      <c r="A7" t="s">
        <v>3</v>
      </c>
      <c r="B7" s="2">
        <v>3500</v>
      </c>
      <c r="C7" s="2">
        <v>94.29</v>
      </c>
      <c r="D7" s="2">
        <v>56.57</v>
      </c>
      <c r="E7" s="2"/>
      <c r="F7" s="1">
        <f t="shared" ref="F7:F9" si="1">(E7/C7-1)*-1</f>
        <v>1</v>
      </c>
      <c r="H7" s="25"/>
      <c r="I7" s="12"/>
      <c r="J7" s="11"/>
      <c r="K7" s="12"/>
      <c r="L7" s="11"/>
      <c r="M7" s="22"/>
      <c r="N7" s="23"/>
      <c r="O7" s="2"/>
      <c r="P7" s="1"/>
      <c r="Q7" s="12"/>
      <c r="R7" s="10"/>
      <c r="S7" s="12"/>
      <c r="T7" s="10"/>
      <c r="U7" s="12"/>
      <c r="V7" s="10"/>
      <c r="W7" s="5"/>
      <c r="X7" s="7"/>
    </row>
    <row r="8" spans="1:24" x14ac:dyDescent="0.3">
      <c r="B8" s="2">
        <v>9000</v>
      </c>
      <c r="C8" s="2">
        <v>88.66</v>
      </c>
      <c r="D8" s="2">
        <v>53.2</v>
      </c>
      <c r="E8" s="2">
        <v>43</v>
      </c>
      <c r="F8" s="1">
        <f t="shared" si="1"/>
        <v>0.51500112790435371</v>
      </c>
      <c r="H8" s="25">
        <v>88.66</v>
      </c>
      <c r="I8" s="12">
        <f>H8-E8</f>
        <v>45.66</v>
      </c>
      <c r="J8" s="11">
        <f>(E8/H8-1)*-1</f>
        <v>0.51500112790435371</v>
      </c>
      <c r="K8" s="12">
        <f>H8-E8</f>
        <v>45.66</v>
      </c>
      <c r="L8" s="11">
        <f>H8/E8-1</f>
        <v>1.0618604651162791</v>
      </c>
      <c r="M8" s="22">
        <f>H8-D8</f>
        <v>35.459999999999994</v>
      </c>
      <c r="N8" s="23">
        <f>(D8/H8-1)*-1</f>
        <v>0.39995488382585154</v>
      </c>
      <c r="O8" s="2">
        <f>D8-E8</f>
        <v>10.200000000000003</v>
      </c>
      <c r="P8" s="1">
        <f>(E8/D8-1)*-1</f>
        <v>0.19172932330827075</v>
      </c>
      <c r="Q8" s="12">
        <f>I8*50%</f>
        <v>22.83</v>
      </c>
      <c r="R8" s="10">
        <f>I8*50%</f>
        <v>22.83</v>
      </c>
      <c r="S8" s="12">
        <f>I8*60%</f>
        <v>27.395999999999997</v>
      </c>
      <c r="T8" s="10">
        <f>I8*40%</f>
        <v>18.263999999999999</v>
      </c>
      <c r="U8" s="12">
        <f>I8*70%</f>
        <v>31.961999999999996</v>
      </c>
      <c r="V8" s="10">
        <f>I8*30%</f>
        <v>13.697999999999999</v>
      </c>
      <c r="W8" s="12">
        <f>I8*80%</f>
        <v>36.527999999999999</v>
      </c>
      <c r="X8" s="13">
        <f>I8*20%</f>
        <v>9.1319999999999997</v>
      </c>
    </row>
    <row r="9" spans="1:24" x14ac:dyDescent="0.3">
      <c r="B9" s="2">
        <v>30000</v>
      </c>
      <c r="C9" s="2">
        <v>86.16</v>
      </c>
      <c r="D9" s="2">
        <v>51.7</v>
      </c>
      <c r="E9" s="2">
        <v>41.96</v>
      </c>
      <c r="F9" s="1">
        <f t="shared" si="1"/>
        <v>0.51299907149489321</v>
      </c>
      <c r="H9" s="26"/>
      <c r="I9" s="5"/>
      <c r="J9" s="11"/>
      <c r="K9" s="21"/>
      <c r="L9" s="21"/>
      <c r="M9" s="24"/>
      <c r="N9" s="23"/>
      <c r="P9" s="1"/>
      <c r="Q9" s="5"/>
      <c r="R9" s="6"/>
      <c r="S9" s="5"/>
      <c r="T9" s="6"/>
      <c r="U9" s="5"/>
      <c r="V9" s="6"/>
      <c r="W9" s="5"/>
      <c r="X9" s="7"/>
    </row>
    <row r="10" spans="1:24" x14ac:dyDescent="0.3">
      <c r="B10" s="2"/>
      <c r="C10" s="2"/>
      <c r="D10" s="2"/>
      <c r="E10" s="2"/>
      <c r="F10" s="1"/>
      <c r="H10" s="26"/>
      <c r="I10" s="5"/>
      <c r="J10" s="11"/>
      <c r="K10" s="21"/>
      <c r="L10" s="21"/>
      <c r="M10" s="24"/>
      <c r="N10" s="23"/>
      <c r="P10" s="1"/>
      <c r="Q10" s="5"/>
      <c r="R10" s="6"/>
      <c r="S10" s="5"/>
      <c r="T10" s="6"/>
      <c r="U10" s="5"/>
      <c r="V10" s="6"/>
      <c r="W10" s="5"/>
      <c r="X10" s="7"/>
    </row>
    <row r="11" spans="1:24" x14ac:dyDescent="0.3">
      <c r="A11" t="s">
        <v>4</v>
      </c>
      <c r="B11" s="2">
        <v>10200</v>
      </c>
      <c r="C11" s="2">
        <v>44.73</v>
      </c>
      <c r="D11" s="2">
        <v>26.84</v>
      </c>
      <c r="E11" s="2">
        <v>19.37</v>
      </c>
      <c r="F11" s="1">
        <f t="shared" ref="F11:F29" si="2">(E11/C11-1)*-1</f>
        <v>0.5669572993516655</v>
      </c>
      <c r="H11" s="25">
        <v>44.73</v>
      </c>
      <c r="I11" s="12">
        <f>H11-E11</f>
        <v>25.359999999999996</v>
      </c>
      <c r="J11" s="11">
        <f>(E11/H11-1)*-1</f>
        <v>0.5669572993516655</v>
      </c>
      <c r="K11" s="12">
        <f>H11-E11</f>
        <v>25.359999999999996</v>
      </c>
      <c r="L11" s="11">
        <f>H11/E11-1</f>
        <v>1.3092410944759933</v>
      </c>
      <c r="M11" s="22">
        <f>H11-D11</f>
        <v>17.889999999999997</v>
      </c>
      <c r="N11" s="23">
        <f>(D11/H11-1)*-1</f>
        <v>0.39995528727923091</v>
      </c>
      <c r="O11" s="2">
        <f>D11-E11</f>
        <v>7.4699999999999989</v>
      </c>
      <c r="P11" s="1">
        <f>(E11/D11-1)*-1</f>
        <v>0.27831594634873325</v>
      </c>
      <c r="Q11" s="12">
        <f>I11*50%</f>
        <v>12.679999999999998</v>
      </c>
      <c r="R11" s="10">
        <f>I11*50%</f>
        <v>12.679999999999998</v>
      </c>
      <c r="S11" s="12">
        <f>I11*60%</f>
        <v>15.215999999999998</v>
      </c>
      <c r="T11" s="10">
        <f>I11*40%</f>
        <v>10.143999999999998</v>
      </c>
      <c r="U11" s="12">
        <f>I11*70%</f>
        <v>17.751999999999995</v>
      </c>
      <c r="V11" s="10">
        <f>I11*30%</f>
        <v>7.6079999999999988</v>
      </c>
      <c r="W11" s="12">
        <f>I11*80%</f>
        <v>20.287999999999997</v>
      </c>
      <c r="X11" s="13">
        <f>I11*20%</f>
        <v>5.0719999999999992</v>
      </c>
    </row>
    <row r="12" spans="1:24" x14ac:dyDescent="0.3">
      <c r="B12" s="2">
        <v>15000</v>
      </c>
      <c r="C12" s="2">
        <v>39.93</v>
      </c>
      <c r="D12" s="2">
        <v>23.96</v>
      </c>
      <c r="E12" s="2">
        <v>18.63</v>
      </c>
      <c r="F12" s="1">
        <f t="shared" si="2"/>
        <v>0.53343350864012029</v>
      </c>
      <c r="H12" s="26"/>
      <c r="I12" s="5"/>
      <c r="J12" s="11"/>
      <c r="K12" s="21"/>
      <c r="L12" s="21"/>
      <c r="M12" s="24"/>
      <c r="N12" s="23"/>
      <c r="P12" s="1"/>
      <c r="Q12" s="5"/>
      <c r="R12" s="6"/>
      <c r="S12" s="5"/>
      <c r="T12" s="6"/>
      <c r="U12" s="5"/>
      <c r="V12" s="6"/>
      <c r="W12" s="5"/>
      <c r="X12" s="7"/>
    </row>
    <row r="13" spans="1:24" x14ac:dyDescent="0.3">
      <c r="B13" s="2">
        <v>30000</v>
      </c>
      <c r="C13" s="2">
        <v>38.58</v>
      </c>
      <c r="D13" s="2">
        <v>23.15</v>
      </c>
      <c r="E13" s="2"/>
      <c r="F13" s="1">
        <f t="shared" si="2"/>
        <v>1</v>
      </c>
      <c r="H13" s="26"/>
      <c r="I13" s="5"/>
      <c r="J13" s="11"/>
      <c r="K13" s="21"/>
      <c r="L13" s="21"/>
      <c r="M13" s="24"/>
      <c r="N13" s="23"/>
      <c r="P13" s="1"/>
      <c r="Q13" s="5"/>
      <c r="R13" s="6"/>
      <c r="S13" s="5"/>
      <c r="T13" s="6"/>
      <c r="U13" s="5"/>
      <c r="V13" s="6"/>
      <c r="W13" s="5"/>
      <c r="X13" s="7"/>
    </row>
    <row r="14" spans="1:24" x14ac:dyDescent="0.3">
      <c r="B14" s="2">
        <v>45000</v>
      </c>
      <c r="C14" s="2">
        <v>38.18</v>
      </c>
      <c r="D14" s="2">
        <v>22.91</v>
      </c>
      <c r="E14" s="2"/>
      <c r="F14" s="1">
        <f t="shared" si="2"/>
        <v>1</v>
      </c>
      <c r="H14" s="26"/>
      <c r="I14" s="5"/>
      <c r="J14" s="11"/>
      <c r="K14" s="21"/>
      <c r="L14" s="21"/>
      <c r="M14" s="24"/>
      <c r="N14" s="23"/>
      <c r="P14" s="1"/>
      <c r="Q14" s="5"/>
      <c r="R14" s="6"/>
      <c r="S14" s="5"/>
      <c r="T14" s="6"/>
      <c r="U14" s="5"/>
      <c r="V14" s="6"/>
      <c r="W14" s="5"/>
      <c r="X14" s="7"/>
    </row>
    <row r="15" spans="1:24" x14ac:dyDescent="0.3">
      <c r="B15" s="2"/>
      <c r="C15" s="2"/>
      <c r="D15" s="2"/>
      <c r="E15" s="2"/>
      <c r="F15" s="1"/>
      <c r="H15" s="26"/>
      <c r="I15" s="5"/>
      <c r="J15" s="11"/>
      <c r="K15" s="21"/>
      <c r="L15" s="21"/>
      <c r="M15" s="24"/>
      <c r="N15" s="23"/>
      <c r="P15" s="1"/>
      <c r="Q15" s="5"/>
      <c r="R15" s="6"/>
      <c r="S15" s="5"/>
      <c r="T15" s="6"/>
      <c r="U15" s="5"/>
      <c r="V15" s="6"/>
      <c r="W15" s="5"/>
      <c r="X15" s="7"/>
    </row>
    <row r="16" spans="1:24" x14ac:dyDescent="0.3">
      <c r="A16" t="s">
        <v>7</v>
      </c>
      <c r="B16" s="2">
        <v>816000</v>
      </c>
      <c r="C16" s="27">
        <v>1.17</v>
      </c>
      <c r="D16" s="2">
        <v>0.7</v>
      </c>
      <c r="E16" s="2">
        <v>0.55000000000000004</v>
      </c>
      <c r="F16" s="1">
        <f t="shared" ref="F16" si="3">(E16/C16-1)*-1</f>
        <v>0.52991452991452981</v>
      </c>
      <c r="H16" s="26"/>
      <c r="I16" s="5"/>
      <c r="J16" s="11"/>
      <c r="K16" s="21"/>
      <c r="L16" s="21"/>
      <c r="M16" s="24"/>
      <c r="N16" s="23"/>
      <c r="P16" s="1"/>
      <c r="Q16" s="5"/>
      <c r="R16" s="6"/>
      <c r="S16" s="5"/>
      <c r="T16" s="6"/>
      <c r="U16" s="5"/>
      <c r="V16" s="6"/>
      <c r="W16" s="5"/>
      <c r="X16" s="7"/>
    </row>
    <row r="17" spans="1:24" x14ac:dyDescent="0.3">
      <c r="B17" s="2"/>
      <c r="C17" s="2"/>
      <c r="D17" s="2"/>
      <c r="E17" s="2"/>
      <c r="F17" s="1"/>
      <c r="H17" s="26"/>
      <c r="I17" s="5"/>
      <c r="J17" s="11"/>
      <c r="K17" s="21"/>
      <c r="L17" s="21"/>
      <c r="M17" s="24"/>
      <c r="N17" s="23"/>
      <c r="P17" s="1"/>
      <c r="Q17" s="5"/>
      <c r="R17" s="6"/>
      <c r="S17" s="5"/>
      <c r="T17" s="6"/>
      <c r="U17" s="5"/>
      <c r="V17" s="6"/>
      <c r="W17" s="5"/>
      <c r="X17" s="7"/>
    </row>
    <row r="18" spans="1:24" x14ac:dyDescent="0.3">
      <c r="B18" s="2"/>
      <c r="C18" s="2"/>
      <c r="D18" s="2"/>
      <c r="E18" s="2"/>
      <c r="F18" s="1"/>
      <c r="H18" s="26"/>
      <c r="I18" s="5"/>
      <c r="J18" s="11"/>
      <c r="K18" s="21"/>
      <c r="L18" s="21"/>
      <c r="M18" s="24"/>
      <c r="N18" s="23"/>
      <c r="P18" s="1"/>
      <c r="Q18" s="5"/>
      <c r="R18" s="6"/>
      <c r="S18" s="5"/>
      <c r="T18" s="6"/>
      <c r="U18" s="5"/>
      <c r="V18" s="6"/>
      <c r="W18" s="5"/>
      <c r="X18" s="7"/>
    </row>
    <row r="19" spans="1:24" x14ac:dyDescent="0.3">
      <c r="A19" t="s">
        <v>5</v>
      </c>
      <c r="B19" s="2">
        <v>300000</v>
      </c>
      <c r="C19" s="2">
        <v>3.33</v>
      </c>
      <c r="D19" s="2">
        <v>2</v>
      </c>
      <c r="E19" s="2"/>
      <c r="F19" s="1">
        <f t="shared" si="2"/>
        <v>1</v>
      </c>
      <c r="H19" s="26"/>
      <c r="I19" s="5"/>
      <c r="J19" s="11"/>
      <c r="K19" s="21"/>
      <c r="L19" s="21"/>
      <c r="M19" s="24"/>
      <c r="N19" s="23"/>
      <c r="P19" s="1"/>
      <c r="Q19" s="5"/>
      <c r="R19" s="6"/>
      <c r="S19" s="5"/>
      <c r="T19" s="6"/>
      <c r="U19" s="5"/>
      <c r="V19" s="6"/>
      <c r="W19" s="5"/>
      <c r="X19" s="7"/>
    </row>
    <row r="20" spans="1:24" x14ac:dyDescent="0.3">
      <c r="B20" s="2">
        <v>409500</v>
      </c>
      <c r="C20" s="2">
        <v>3.05</v>
      </c>
      <c r="D20" s="2">
        <v>1.83</v>
      </c>
      <c r="E20" s="2">
        <v>1.46</v>
      </c>
      <c r="F20" s="1">
        <f t="shared" si="2"/>
        <v>0.52131147540983602</v>
      </c>
      <c r="H20" s="25">
        <v>3.05</v>
      </c>
      <c r="I20" s="12">
        <f>H20-E20</f>
        <v>1.5899999999999999</v>
      </c>
      <c r="J20" s="11">
        <f>(E20/H20-1)*-1</f>
        <v>0.52131147540983602</v>
      </c>
      <c r="K20" s="12">
        <f>H20-E20</f>
        <v>1.5899999999999999</v>
      </c>
      <c r="L20" s="11">
        <f>H20/E20-1</f>
        <v>1.0890410958904111</v>
      </c>
      <c r="M20" s="22">
        <f>H20-D20</f>
        <v>1.2199999999999998</v>
      </c>
      <c r="N20" s="23">
        <f>(D20/H20-1)*-1</f>
        <v>0.39999999999999991</v>
      </c>
      <c r="O20" s="2">
        <f>D20-E20</f>
        <v>0.37000000000000011</v>
      </c>
      <c r="P20" s="1">
        <f>(E20/D20-1)*-1</f>
        <v>0.20218579234972678</v>
      </c>
      <c r="Q20" s="12">
        <f>I20*50%</f>
        <v>0.79499999999999993</v>
      </c>
      <c r="R20" s="10">
        <f>I20*50%</f>
        <v>0.79499999999999993</v>
      </c>
      <c r="S20" s="12">
        <f>I20*60%</f>
        <v>0.95399999999999985</v>
      </c>
      <c r="T20" s="10">
        <f>I20*40%</f>
        <v>0.63600000000000001</v>
      </c>
      <c r="U20" s="12">
        <f>I20*70%</f>
        <v>1.1129999999999998</v>
      </c>
      <c r="V20" s="10">
        <f>I20*30%</f>
        <v>0.47699999999999992</v>
      </c>
      <c r="W20" s="12">
        <f>I20*80%</f>
        <v>1.272</v>
      </c>
      <c r="X20" s="13">
        <f>I20*20%</f>
        <v>0.318</v>
      </c>
    </row>
    <row r="21" spans="1:24" x14ac:dyDescent="0.3">
      <c r="B21" s="2">
        <v>476000</v>
      </c>
      <c r="C21" s="2">
        <v>3.04</v>
      </c>
      <c r="D21" s="2">
        <v>1.82</v>
      </c>
      <c r="E21" s="2">
        <v>1.45</v>
      </c>
      <c r="F21" s="1">
        <f t="shared" si="2"/>
        <v>0.52302631578947367</v>
      </c>
      <c r="H21" s="26"/>
      <c r="I21" s="5"/>
      <c r="J21" s="11"/>
      <c r="K21" s="21"/>
      <c r="L21" s="21"/>
      <c r="M21" s="24"/>
      <c r="N21" s="23"/>
      <c r="P21" s="1"/>
      <c r="Q21" s="5"/>
      <c r="R21" s="6"/>
      <c r="S21" s="5"/>
      <c r="T21" s="6"/>
      <c r="U21" s="5"/>
      <c r="V21" s="6"/>
      <c r="W21" s="5"/>
      <c r="X21" s="7"/>
    </row>
    <row r="22" spans="1:24" x14ac:dyDescent="0.3">
      <c r="B22" s="2">
        <v>616000</v>
      </c>
      <c r="C22" s="2">
        <v>3.02</v>
      </c>
      <c r="D22" s="2">
        <v>1.81</v>
      </c>
      <c r="E22" s="2">
        <v>1.44</v>
      </c>
      <c r="F22" s="1">
        <f t="shared" si="2"/>
        <v>0.52317880794701987</v>
      </c>
      <c r="H22" s="26"/>
      <c r="I22" s="5"/>
      <c r="J22" s="11"/>
      <c r="K22" s="21"/>
      <c r="L22" s="21"/>
      <c r="M22" s="24"/>
      <c r="N22" s="23"/>
      <c r="P22" s="1"/>
      <c r="Q22" s="5"/>
      <c r="R22" s="6"/>
      <c r="S22" s="5"/>
      <c r="T22" s="6"/>
      <c r="U22" s="5"/>
      <c r="V22" s="6"/>
      <c r="W22" s="5"/>
      <c r="X22" s="7"/>
    </row>
    <row r="23" spans="1:24" x14ac:dyDescent="0.3">
      <c r="I23" s="5"/>
      <c r="J23" s="11"/>
      <c r="K23" s="21"/>
      <c r="L23" s="21"/>
      <c r="M23" s="24"/>
      <c r="N23" s="23"/>
      <c r="P23" s="1"/>
      <c r="Q23" s="5"/>
      <c r="R23" s="6"/>
      <c r="S23" s="5"/>
      <c r="T23" s="6"/>
      <c r="U23" s="5"/>
      <c r="V23" s="6"/>
      <c r="W23" s="5"/>
      <c r="X23" s="7"/>
    </row>
    <row r="24" spans="1:24" x14ac:dyDescent="0.3">
      <c r="A24" t="s">
        <v>15</v>
      </c>
      <c r="B24" s="2">
        <v>54900</v>
      </c>
      <c r="C24" s="2">
        <v>33.369999999999997</v>
      </c>
      <c r="D24" s="2">
        <v>20.69</v>
      </c>
      <c r="E24" s="2">
        <v>13.94</v>
      </c>
      <c r="F24" s="1">
        <f t="shared" si="2"/>
        <v>0.58225951453401259</v>
      </c>
      <c r="H24" s="25">
        <v>33.369999999999997</v>
      </c>
      <c r="I24" s="12">
        <f>H24-E24</f>
        <v>19.43</v>
      </c>
      <c r="J24" s="11">
        <f>(E24/H24-1)*-1</f>
        <v>0.58225951453401259</v>
      </c>
      <c r="K24" s="12">
        <f>H24-E24</f>
        <v>19.43</v>
      </c>
      <c r="L24" s="11">
        <f>H24/E24-1</f>
        <v>1.3938307030129122</v>
      </c>
      <c r="M24" s="22">
        <f>H24-D24</f>
        <v>12.679999999999996</v>
      </c>
      <c r="N24" s="23">
        <f>(D24/H24-1)*-1</f>
        <v>0.37998201977824386</v>
      </c>
      <c r="O24" s="2">
        <f>D24-E24</f>
        <v>6.7500000000000018</v>
      </c>
      <c r="P24" s="1">
        <f>(E24/D24-1)*-1</f>
        <v>0.32624456259062351</v>
      </c>
      <c r="Q24" s="12">
        <f>I24*50%</f>
        <v>9.7149999999999999</v>
      </c>
      <c r="R24" s="10">
        <f>I24*50%</f>
        <v>9.7149999999999999</v>
      </c>
      <c r="S24" s="12">
        <f>I24*60%</f>
        <v>11.657999999999999</v>
      </c>
      <c r="T24" s="10">
        <f>I24*40%</f>
        <v>7.7720000000000002</v>
      </c>
      <c r="U24" s="12">
        <f>I24*70%</f>
        <v>13.600999999999999</v>
      </c>
      <c r="V24" s="10">
        <f>I24*30%</f>
        <v>5.8289999999999997</v>
      </c>
      <c r="W24" s="12">
        <f>I24*80%</f>
        <v>15.544</v>
      </c>
      <c r="X24" s="13">
        <f>I24*20%</f>
        <v>3.8860000000000001</v>
      </c>
    </row>
    <row r="25" spans="1:24" x14ac:dyDescent="0.3">
      <c r="I25" s="5"/>
      <c r="J25" s="11"/>
      <c r="K25" s="21"/>
      <c r="L25" s="21"/>
      <c r="M25" s="24"/>
      <c r="N25" s="23"/>
      <c r="P25" s="1"/>
      <c r="Q25" s="5"/>
      <c r="R25" s="6"/>
      <c r="S25" s="5"/>
      <c r="T25" s="6"/>
      <c r="U25" s="5"/>
      <c r="V25" s="6"/>
      <c r="W25" s="5"/>
      <c r="X25" s="7"/>
    </row>
    <row r="26" spans="1:24" x14ac:dyDescent="0.3">
      <c r="A26" t="s">
        <v>16</v>
      </c>
      <c r="B26" s="2">
        <v>85000</v>
      </c>
      <c r="C26" s="2">
        <v>23.5</v>
      </c>
      <c r="D26" s="2">
        <v>14.57</v>
      </c>
      <c r="E26" s="2">
        <v>10.32</v>
      </c>
      <c r="F26" s="1">
        <f t="shared" si="2"/>
        <v>0.56085106382978722</v>
      </c>
      <c r="H26" s="25">
        <v>23.5</v>
      </c>
      <c r="I26" s="12">
        <f>H26-E26</f>
        <v>13.18</v>
      </c>
      <c r="J26" s="11">
        <f>(E26/H26-1)*-1</f>
        <v>0.56085106382978722</v>
      </c>
      <c r="K26" s="12">
        <f>H26-E26</f>
        <v>13.18</v>
      </c>
      <c r="L26" s="11">
        <f>H26/E26-1</f>
        <v>1.2771317829457365</v>
      </c>
      <c r="M26" s="22">
        <f>H26-D26</f>
        <v>8.93</v>
      </c>
      <c r="N26" s="23">
        <f>(D26/H26-1)*-1</f>
        <v>0.38</v>
      </c>
      <c r="O26" s="2">
        <f>D26-E26</f>
        <v>4.25</v>
      </c>
      <c r="P26" s="1">
        <f>(E26/D26-1)*-1</f>
        <v>0.29169526424159231</v>
      </c>
      <c r="Q26" s="12">
        <f>I26*50%</f>
        <v>6.59</v>
      </c>
      <c r="R26" s="10">
        <f>I26*50%</f>
        <v>6.59</v>
      </c>
      <c r="S26" s="12">
        <f>I26*60%</f>
        <v>7.9079999999999995</v>
      </c>
      <c r="T26" s="10">
        <f>I26*40%</f>
        <v>5.2720000000000002</v>
      </c>
      <c r="U26" s="12">
        <f>I26*70%</f>
        <v>9.2259999999999991</v>
      </c>
      <c r="V26" s="10">
        <f>I26*30%</f>
        <v>3.9539999999999997</v>
      </c>
      <c r="W26" s="12">
        <f>I26*80%</f>
        <v>10.544</v>
      </c>
      <c r="X26" s="13">
        <f>I26*20%</f>
        <v>2.6360000000000001</v>
      </c>
    </row>
    <row r="27" spans="1:24" x14ac:dyDescent="0.3">
      <c r="B27" s="2">
        <v>167600</v>
      </c>
      <c r="C27">
        <v>23.25</v>
      </c>
      <c r="D27">
        <v>14.41</v>
      </c>
      <c r="E27">
        <v>10.199999999999999</v>
      </c>
      <c r="F27" s="1">
        <f t="shared" si="2"/>
        <v>0.56129032258064515</v>
      </c>
      <c r="H27" s="25">
        <v>23.25</v>
      </c>
      <c r="I27" s="12">
        <f>H27-E27</f>
        <v>13.05</v>
      </c>
      <c r="J27" s="11">
        <f>(E27/H27-1)*-1</f>
        <v>0.56129032258064515</v>
      </c>
      <c r="K27" s="12">
        <f>H27-E27</f>
        <v>13.05</v>
      </c>
      <c r="L27" s="11">
        <f>H27/E27-1</f>
        <v>1.2794117647058827</v>
      </c>
      <c r="M27" s="22">
        <f>H27-D27</f>
        <v>8.84</v>
      </c>
      <c r="N27" s="23">
        <f>(D27/H27-1)*-1</f>
        <v>0.38021505376344089</v>
      </c>
      <c r="O27" s="2">
        <f>D27-E27</f>
        <v>4.2100000000000009</v>
      </c>
      <c r="P27" s="1">
        <f>(E27/D27-1)*-1</f>
        <v>0.29215822345593345</v>
      </c>
      <c r="Q27" s="12">
        <f>I27*50%</f>
        <v>6.5250000000000004</v>
      </c>
      <c r="R27" s="10">
        <f>I27*50%</f>
        <v>6.5250000000000004</v>
      </c>
      <c r="S27" s="12">
        <f>I27*60%</f>
        <v>7.83</v>
      </c>
      <c r="T27" s="10">
        <f>I27*40%</f>
        <v>5.2200000000000006</v>
      </c>
      <c r="U27" s="12">
        <f>I27*70%</f>
        <v>9.1349999999999998</v>
      </c>
      <c r="V27" s="10">
        <f>I27*30%</f>
        <v>3.915</v>
      </c>
      <c r="W27" s="12">
        <f>I27*80%</f>
        <v>10.440000000000001</v>
      </c>
      <c r="X27" s="13">
        <f>I27*20%</f>
        <v>2.6100000000000003</v>
      </c>
    </row>
    <row r="28" spans="1:24" x14ac:dyDescent="0.3">
      <c r="B28" s="2"/>
      <c r="F28" s="1"/>
      <c r="I28" s="5"/>
      <c r="J28" s="11"/>
      <c r="K28" s="21"/>
      <c r="L28" s="21"/>
      <c r="M28" s="24"/>
      <c r="N28" s="23"/>
      <c r="P28" s="1"/>
      <c r="Q28" s="5"/>
      <c r="R28" s="6"/>
      <c r="S28" s="5"/>
      <c r="T28" s="6"/>
      <c r="U28" s="5"/>
      <c r="V28" s="6"/>
      <c r="W28" s="5"/>
      <c r="X28" s="7"/>
    </row>
    <row r="29" spans="1:24" x14ac:dyDescent="0.3">
      <c r="A29" t="s">
        <v>17</v>
      </c>
      <c r="B29" s="2">
        <v>551000</v>
      </c>
      <c r="C29" s="2">
        <v>11.4</v>
      </c>
      <c r="D29" s="2">
        <v>7.07</v>
      </c>
      <c r="E29" s="2">
        <v>5.05</v>
      </c>
      <c r="F29" s="1">
        <f t="shared" si="2"/>
        <v>0.55701754385964919</v>
      </c>
      <c r="H29" s="25">
        <v>11.4</v>
      </c>
      <c r="I29" s="12">
        <f>H29-E29</f>
        <v>6.3500000000000005</v>
      </c>
      <c r="J29" s="11">
        <f>(E29/H29-1)*-1</f>
        <v>0.55701754385964919</v>
      </c>
      <c r="K29" s="12">
        <f>H29-E29</f>
        <v>6.3500000000000005</v>
      </c>
      <c r="L29" s="11">
        <f>H29/E29-1</f>
        <v>1.2574257425742577</v>
      </c>
      <c r="M29" s="22">
        <f>H29-D29</f>
        <v>4.33</v>
      </c>
      <c r="N29" s="23">
        <f>(D29/H29-1)*-1</f>
        <v>0.37982456140350873</v>
      </c>
      <c r="O29" s="2">
        <f>D29-E29</f>
        <v>2.0200000000000005</v>
      </c>
      <c r="P29" s="1">
        <f>(E29/D29-1)*-1</f>
        <v>0.28571428571428581</v>
      </c>
      <c r="Q29" s="12">
        <f>I29*50%</f>
        <v>3.1750000000000003</v>
      </c>
      <c r="R29" s="10">
        <f>I29*50%</f>
        <v>3.1750000000000003</v>
      </c>
      <c r="S29" s="12">
        <f>I29*60%</f>
        <v>3.81</v>
      </c>
      <c r="T29" s="10">
        <f>I29*40%</f>
        <v>2.5400000000000005</v>
      </c>
      <c r="U29" s="12">
        <f>I29*70%</f>
        <v>4.4450000000000003</v>
      </c>
      <c r="V29" s="10">
        <f>I29*30%</f>
        <v>1.905</v>
      </c>
      <c r="W29" s="12">
        <f>I29*80%</f>
        <v>5.080000000000001</v>
      </c>
      <c r="X29" s="13">
        <f>I29*20%</f>
        <v>1.2700000000000002</v>
      </c>
    </row>
    <row r="30" spans="1:24" x14ac:dyDescent="0.3">
      <c r="B30" s="2"/>
      <c r="F30" s="1"/>
    </row>
    <row r="31" spans="1:24" x14ac:dyDescent="0.3">
      <c r="B31" s="2"/>
    </row>
    <row r="32" spans="1:24" x14ac:dyDescent="0.3">
      <c r="B32" s="2"/>
    </row>
    <row r="33" spans="2:2" x14ac:dyDescent="0.3">
      <c r="B33" s="2"/>
    </row>
    <row r="34" spans="2:2" x14ac:dyDescent="0.3">
      <c r="B34" s="2"/>
    </row>
    <row r="35" spans="2:2" x14ac:dyDescent="0.3">
      <c r="B35" s="2"/>
    </row>
    <row r="36" spans="2:2" x14ac:dyDescent="0.3">
      <c r="B36" s="2"/>
    </row>
    <row r="37" spans="2:2" x14ac:dyDescent="0.3">
      <c r="B37" s="2"/>
    </row>
    <row r="38" spans="2:2" x14ac:dyDescent="0.3">
      <c r="B38" s="2"/>
    </row>
    <row r="39" spans="2:2" x14ac:dyDescent="0.3">
      <c r="B39" s="2"/>
    </row>
    <row r="40" spans="2:2" x14ac:dyDescent="0.3">
      <c r="B40" s="2"/>
    </row>
    <row r="41" spans="2:2" x14ac:dyDescent="0.3">
      <c r="B41" s="2"/>
    </row>
  </sheetData>
  <mergeCells count="5">
    <mergeCell ref="M1:N1"/>
    <mergeCell ref="I1:J1"/>
    <mergeCell ref="Q1:X1"/>
    <mergeCell ref="O1:P1"/>
    <mergeCell ref="K1:L1"/>
  </mergeCells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topLeftCell="B1" workbookViewId="0">
      <selection activeCell="E5" sqref="E5"/>
    </sheetView>
  </sheetViews>
  <sheetFormatPr defaultRowHeight="14.4" x14ac:dyDescent="0.3"/>
  <cols>
    <col min="5" max="5" width="10" customWidth="1"/>
    <col min="6" max="6" width="9.109375" customWidth="1"/>
    <col min="7" max="9" width="8.21875" customWidth="1"/>
    <col min="10" max="10" width="9.109375" customWidth="1"/>
    <col min="11" max="12" width="8.33203125" customWidth="1"/>
    <col min="13" max="13" width="9.77734375" customWidth="1"/>
    <col min="14" max="14" width="9.109375" bestFit="1" customWidth="1"/>
  </cols>
  <sheetData>
    <row r="1" spans="1:21" ht="43.2" customHeight="1" x14ac:dyDescent="0.3">
      <c r="A1" s="29" t="s">
        <v>25</v>
      </c>
      <c r="B1" s="28" t="s">
        <v>19</v>
      </c>
      <c r="C1" s="28" t="s">
        <v>10</v>
      </c>
      <c r="D1" s="28" t="s">
        <v>22</v>
      </c>
      <c r="E1" s="28" t="s">
        <v>8</v>
      </c>
      <c r="F1" s="30" t="s">
        <v>30</v>
      </c>
      <c r="G1" s="31"/>
      <c r="H1" s="30" t="s">
        <v>28</v>
      </c>
      <c r="I1" s="31"/>
      <c r="J1" s="30" t="s">
        <v>29</v>
      </c>
      <c r="K1" s="31"/>
      <c r="L1" s="30"/>
      <c r="M1" s="31"/>
      <c r="N1" s="32" t="s">
        <v>13</v>
      </c>
      <c r="O1" s="32"/>
      <c r="P1" s="32"/>
      <c r="Q1" s="32"/>
      <c r="R1" s="32"/>
      <c r="S1" s="32"/>
      <c r="T1" s="32"/>
      <c r="U1" s="32"/>
    </row>
    <row r="2" spans="1:21" ht="15" customHeight="1" x14ac:dyDescent="0.3">
      <c r="B2" s="34" t="s">
        <v>27</v>
      </c>
      <c r="C2" s="33"/>
      <c r="D2" s="3"/>
      <c r="E2" s="3"/>
      <c r="F2" s="14" t="s">
        <v>12</v>
      </c>
      <c r="G2" s="15" t="s">
        <v>11</v>
      </c>
      <c r="H2" s="14" t="s">
        <v>12</v>
      </c>
      <c r="I2" s="15" t="s">
        <v>11</v>
      </c>
      <c r="J2" s="14" t="s">
        <v>12</v>
      </c>
      <c r="K2" s="15" t="s">
        <v>11</v>
      </c>
      <c r="L2" s="16"/>
      <c r="M2" s="17"/>
      <c r="N2" s="18">
        <v>0.5</v>
      </c>
      <c r="O2" s="19">
        <v>0.5</v>
      </c>
      <c r="P2" s="18">
        <v>0.6</v>
      </c>
      <c r="Q2" s="19">
        <v>0.4</v>
      </c>
      <c r="R2" s="18">
        <v>0.7</v>
      </c>
      <c r="S2" s="19">
        <v>0.3</v>
      </c>
      <c r="T2" s="18">
        <v>0.8</v>
      </c>
      <c r="U2" s="20">
        <v>0.2</v>
      </c>
    </row>
    <row r="3" spans="1:21" x14ac:dyDescent="0.3">
      <c r="A3" t="s">
        <v>23</v>
      </c>
      <c r="B3" s="2">
        <v>5</v>
      </c>
      <c r="C3" s="2">
        <f>B3*2</f>
        <v>10</v>
      </c>
      <c r="D3" s="2">
        <f>C3-(C3*40%)</f>
        <v>6</v>
      </c>
      <c r="E3" s="25">
        <v>10</v>
      </c>
      <c r="F3" s="35">
        <f>E3-D3</f>
        <v>4</v>
      </c>
      <c r="G3" s="23">
        <f>(D3/E3-1)*-1</f>
        <v>0.4</v>
      </c>
      <c r="H3" s="12">
        <f>E3-B3</f>
        <v>5</v>
      </c>
      <c r="I3" s="11">
        <f>(B3/E3-1)*-1</f>
        <v>0.5</v>
      </c>
      <c r="J3" s="22">
        <f>E3-B3</f>
        <v>5</v>
      </c>
      <c r="K3" s="23">
        <f>E3/B3-1</f>
        <v>1</v>
      </c>
      <c r="L3" s="2"/>
      <c r="M3" s="1"/>
      <c r="N3" s="12">
        <f>H3*50%</f>
        <v>2.5</v>
      </c>
      <c r="O3" s="10">
        <f>H3*50%</f>
        <v>2.5</v>
      </c>
      <c r="P3" s="12">
        <f>H3*60%</f>
        <v>3</v>
      </c>
      <c r="Q3" s="10">
        <f>H3*40%</f>
        <v>2</v>
      </c>
      <c r="R3" s="12">
        <f>H3*70%</f>
        <v>3.5</v>
      </c>
      <c r="S3" s="10">
        <f>H3*30%</f>
        <v>1.5</v>
      </c>
      <c r="T3" s="12">
        <f>H3*80%</f>
        <v>4</v>
      </c>
      <c r="U3" s="13">
        <f>H3*20%</f>
        <v>1</v>
      </c>
    </row>
    <row r="4" spans="1:21" x14ac:dyDescent="0.3">
      <c r="A4" t="s">
        <v>24</v>
      </c>
      <c r="B4" s="2">
        <v>5</v>
      </c>
      <c r="C4" s="2">
        <v>10</v>
      </c>
      <c r="D4" s="2">
        <f>C4-(C4*38%)</f>
        <v>6.2</v>
      </c>
      <c r="E4" s="25">
        <v>10</v>
      </c>
      <c r="F4" s="35">
        <f>E4-D4</f>
        <v>3.8</v>
      </c>
      <c r="G4" s="23">
        <f>(D4/E4-1)*-1</f>
        <v>0.38</v>
      </c>
      <c r="H4" s="12">
        <f>E4-B4</f>
        <v>5</v>
      </c>
      <c r="I4" s="11">
        <f>(B4/E4-1)*-1</f>
        <v>0.5</v>
      </c>
      <c r="J4" s="22">
        <f>E4-B4</f>
        <v>5</v>
      </c>
      <c r="K4" s="23">
        <f>E4/B4-1</f>
        <v>1</v>
      </c>
      <c r="L4" s="2"/>
      <c r="M4" s="1"/>
      <c r="N4" s="12">
        <f>H4*50%</f>
        <v>2.5</v>
      </c>
      <c r="O4" s="10">
        <f>H4*50%</f>
        <v>2.5</v>
      </c>
      <c r="P4" s="12">
        <f>H4*60%</f>
        <v>3</v>
      </c>
      <c r="Q4" s="10">
        <f>H4*40%</f>
        <v>2</v>
      </c>
      <c r="R4" s="12">
        <f>H4*70%</f>
        <v>3.5</v>
      </c>
      <c r="S4" s="10">
        <f>H4*30%</f>
        <v>1.5</v>
      </c>
      <c r="T4" s="12">
        <f>H4*80%</f>
        <v>4</v>
      </c>
      <c r="U4" s="13">
        <f>H4*20%</f>
        <v>1</v>
      </c>
    </row>
    <row r="5" spans="1:21" x14ac:dyDescent="0.3">
      <c r="B5" s="2"/>
      <c r="C5" s="2"/>
      <c r="D5" s="2"/>
      <c r="E5" s="25"/>
      <c r="F5" s="35"/>
      <c r="G5" s="11"/>
      <c r="H5" s="21"/>
      <c r="I5" s="21"/>
      <c r="J5" s="22"/>
      <c r="K5" s="23"/>
      <c r="L5" s="2"/>
      <c r="M5" s="1"/>
      <c r="N5" s="12"/>
      <c r="O5" s="10"/>
      <c r="P5" s="12"/>
      <c r="Q5" s="10"/>
      <c r="R5" s="12"/>
      <c r="S5" s="10"/>
      <c r="T5" s="12"/>
      <c r="U5" s="13"/>
    </row>
    <row r="6" spans="1:21" x14ac:dyDescent="0.3">
      <c r="B6" s="2" t="s">
        <v>26</v>
      </c>
      <c r="C6" s="2"/>
      <c r="D6" s="2"/>
      <c r="E6" s="26"/>
      <c r="F6" s="36"/>
      <c r="G6" s="11"/>
      <c r="H6" s="21"/>
      <c r="I6" s="21"/>
      <c r="J6" s="24"/>
      <c r="K6" s="23"/>
      <c r="M6" s="1"/>
      <c r="N6" s="5"/>
      <c r="O6" s="6"/>
      <c r="P6" s="5"/>
      <c r="Q6" s="6"/>
      <c r="R6" s="5"/>
      <c r="S6" s="6"/>
      <c r="T6" s="5"/>
      <c r="U6" s="7"/>
    </row>
    <row r="7" spans="1:21" x14ac:dyDescent="0.3">
      <c r="A7" t="s">
        <v>23</v>
      </c>
      <c r="B7" s="2">
        <v>5</v>
      </c>
      <c r="C7" s="2">
        <f>B7*2</f>
        <v>10</v>
      </c>
      <c r="D7" s="2">
        <f>C7-(C7*40%)</f>
        <v>6</v>
      </c>
      <c r="E7" s="25">
        <f>B7*K7+B7</f>
        <v>7.5</v>
      </c>
      <c r="F7" s="35">
        <f>E7-D7</f>
        <v>1.5</v>
      </c>
      <c r="G7" s="23">
        <f>(D7/E7-1)*-1</f>
        <v>0.19999999999999996</v>
      </c>
      <c r="H7" s="12">
        <f>E7-B7</f>
        <v>2.5</v>
      </c>
      <c r="I7" s="11">
        <f>(B7/E7-1)*-1</f>
        <v>0.33333333333333337</v>
      </c>
      <c r="J7" s="22">
        <f>E7-B7</f>
        <v>2.5</v>
      </c>
      <c r="K7" s="23">
        <v>0.5</v>
      </c>
      <c r="L7" s="2"/>
      <c r="M7" s="1"/>
      <c r="N7" s="12">
        <f>H7*50%</f>
        <v>1.25</v>
      </c>
      <c r="O7" s="10">
        <f>H7*50%</f>
        <v>1.25</v>
      </c>
      <c r="P7" s="12">
        <f>H7*60%</f>
        <v>1.5</v>
      </c>
      <c r="Q7" s="10">
        <f>H7*40%</f>
        <v>1</v>
      </c>
      <c r="R7" s="12">
        <f>H7*70%</f>
        <v>1.75</v>
      </c>
      <c r="S7" s="10">
        <f>H7*30%</f>
        <v>0.75</v>
      </c>
      <c r="T7" s="12">
        <f>H7*80%</f>
        <v>2</v>
      </c>
      <c r="U7" s="13">
        <f>H7*20%</f>
        <v>0.5</v>
      </c>
    </row>
    <row r="8" spans="1:21" x14ac:dyDescent="0.3">
      <c r="A8" t="s">
        <v>24</v>
      </c>
      <c r="B8" s="2">
        <v>5</v>
      </c>
      <c r="C8" s="2">
        <v>10</v>
      </c>
      <c r="D8" s="2">
        <f>C8-(C8*38%)</f>
        <v>6.2</v>
      </c>
      <c r="E8" s="25">
        <f>B8*K8+B8</f>
        <v>8</v>
      </c>
      <c r="F8" s="35">
        <f>E8-D8</f>
        <v>1.7999999999999998</v>
      </c>
      <c r="G8" s="23">
        <f>(D8/E8-1)*-1</f>
        <v>0.22499999999999998</v>
      </c>
      <c r="H8" s="12">
        <f>E8-B8</f>
        <v>3</v>
      </c>
      <c r="I8" s="11">
        <f>(B8/E8-1)*-1</f>
        <v>0.375</v>
      </c>
      <c r="J8" s="22">
        <f>E8-B8</f>
        <v>3</v>
      </c>
      <c r="K8" s="23">
        <v>0.6</v>
      </c>
      <c r="L8" s="2"/>
      <c r="M8" s="1"/>
      <c r="N8" s="12">
        <f>H8*50%</f>
        <v>1.5</v>
      </c>
      <c r="O8" s="10">
        <f>H8*50%</f>
        <v>1.5</v>
      </c>
      <c r="P8" s="12">
        <f>H8*60%</f>
        <v>1.7999999999999998</v>
      </c>
      <c r="Q8" s="10">
        <f>H8*40%</f>
        <v>1.2000000000000002</v>
      </c>
      <c r="R8" s="12">
        <f>H8*70%</f>
        <v>2.0999999999999996</v>
      </c>
      <c r="S8" s="10">
        <f>H8*30%</f>
        <v>0.89999999999999991</v>
      </c>
      <c r="T8" s="12">
        <f>H8*80%</f>
        <v>2.4000000000000004</v>
      </c>
      <c r="U8" s="13">
        <f>H8*20%</f>
        <v>0.60000000000000009</v>
      </c>
    </row>
    <row r="9" spans="1:21" x14ac:dyDescent="0.3">
      <c r="B9" s="2"/>
      <c r="C9" s="2"/>
      <c r="D9" s="2"/>
      <c r="E9" s="26"/>
      <c r="F9" s="5"/>
      <c r="G9" s="11"/>
      <c r="H9" s="21"/>
      <c r="I9" s="21"/>
      <c r="J9" s="24"/>
      <c r="K9" s="23"/>
      <c r="M9" s="1"/>
      <c r="N9" s="5"/>
      <c r="O9" s="6"/>
      <c r="P9" s="5"/>
      <c r="Q9" s="6"/>
      <c r="R9" s="5"/>
      <c r="S9" s="6"/>
      <c r="T9" s="5"/>
      <c r="U9" s="7"/>
    </row>
    <row r="10" spans="1:21" x14ac:dyDescent="0.3">
      <c r="B10" s="2"/>
      <c r="C10" s="2"/>
      <c r="D10" s="2"/>
      <c r="E10" s="26"/>
      <c r="F10" s="5"/>
      <c r="G10" s="11"/>
      <c r="H10" s="21"/>
      <c r="I10" s="21"/>
      <c r="J10" s="24"/>
      <c r="K10" s="23"/>
      <c r="M10" s="1"/>
      <c r="N10" s="5"/>
      <c r="O10" s="6"/>
      <c r="P10" s="5"/>
      <c r="Q10" s="6"/>
      <c r="R10" s="5"/>
      <c r="S10" s="6"/>
      <c r="T10" s="5"/>
      <c r="U10" s="7"/>
    </row>
    <row r="11" spans="1:21" x14ac:dyDescent="0.3">
      <c r="B11" s="2"/>
      <c r="C11" s="2"/>
      <c r="D11" s="2"/>
      <c r="E11" s="25"/>
      <c r="F11" s="12"/>
      <c r="G11" s="23"/>
      <c r="H11" s="12"/>
      <c r="I11" s="11"/>
      <c r="J11" s="22"/>
      <c r="K11" s="23"/>
      <c r="L11" s="2"/>
      <c r="M11" s="1"/>
      <c r="N11" s="12"/>
      <c r="O11" s="10"/>
      <c r="P11" s="12"/>
      <c r="Q11" s="10"/>
      <c r="R11" s="12"/>
      <c r="S11" s="10"/>
      <c r="T11" s="12"/>
      <c r="U11" s="13"/>
    </row>
    <row r="12" spans="1:21" x14ac:dyDescent="0.3">
      <c r="B12" s="2"/>
      <c r="C12" s="2"/>
      <c r="D12" s="2"/>
      <c r="E12" s="25"/>
      <c r="F12" s="12"/>
      <c r="G12" s="23"/>
      <c r="H12" s="12"/>
      <c r="I12" s="11"/>
      <c r="J12" s="22"/>
      <c r="K12" s="23"/>
      <c r="L12" s="2"/>
      <c r="M12" s="1"/>
      <c r="N12" s="12"/>
      <c r="O12" s="10"/>
      <c r="P12" s="12"/>
      <c r="Q12" s="10"/>
      <c r="R12" s="12"/>
      <c r="S12" s="10"/>
      <c r="T12" s="12"/>
      <c r="U12" s="13"/>
    </row>
    <row r="13" spans="1:21" x14ac:dyDescent="0.3">
      <c r="B13" s="2"/>
      <c r="C13" s="2"/>
      <c r="D13" s="2"/>
      <c r="E13" s="26"/>
      <c r="F13" s="5"/>
      <c r="G13" s="11"/>
      <c r="H13" s="21"/>
      <c r="I13" s="21"/>
      <c r="J13" s="24"/>
      <c r="K13" s="23"/>
      <c r="M13" s="1"/>
      <c r="N13" s="5"/>
      <c r="O13" s="6"/>
      <c r="P13" s="5"/>
      <c r="Q13" s="6"/>
      <c r="R13" s="5"/>
      <c r="S13" s="6"/>
      <c r="T13" s="5"/>
      <c r="U13" s="7"/>
    </row>
    <row r="14" spans="1:21" x14ac:dyDescent="0.3">
      <c r="B14" s="2"/>
      <c r="C14" s="2"/>
      <c r="D14" s="2"/>
      <c r="E14" s="26"/>
      <c r="F14" s="5"/>
      <c r="G14" s="11"/>
      <c r="H14" s="21"/>
      <c r="I14" s="21"/>
      <c r="J14" s="24"/>
      <c r="K14" s="23"/>
      <c r="M14" s="1"/>
      <c r="N14" s="5"/>
      <c r="O14" s="6"/>
      <c r="P14" s="5"/>
      <c r="Q14" s="6"/>
      <c r="R14" s="5"/>
      <c r="S14" s="6"/>
      <c r="T14" s="5"/>
      <c r="U14" s="7"/>
    </row>
    <row r="15" spans="1:21" x14ac:dyDescent="0.3">
      <c r="B15" s="2"/>
      <c r="C15" s="2"/>
      <c r="D15" s="2"/>
      <c r="E15" s="26"/>
      <c r="F15" s="5"/>
      <c r="G15" s="11"/>
      <c r="H15" s="21"/>
      <c r="I15" s="21"/>
      <c r="J15" s="24"/>
      <c r="K15" s="23"/>
      <c r="M15" s="1"/>
      <c r="N15" s="5"/>
      <c r="O15" s="6"/>
      <c r="P15" s="5"/>
      <c r="Q15" s="6"/>
      <c r="R15" s="5"/>
      <c r="S15" s="6"/>
      <c r="T15" s="5"/>
      <c r="U15" s="7"/>
    </row>
    <row r="16" spans="1:21" x14ac:dyDescent="0.3">
      <c r="B16" s="27"/>
      <c r="C16" s="2"/>
      <c r="D16" s="2"/>
      <c r="E16" s="26"/>
      <c r="F16" s="5"/>
      <c r="G16" s="11"/>
      <c r="H16" s="21"/>
      <c r="I16" s="21"/>
      <c r="J16" s="24"/>
      <c r="K16" s="23"/>
      <c r="M16" s="1"/>
      <c r="N16" s="5"/>
      <c r="O16" s="6"/>
      <c r="P16" s="5"/>
      <c r="Q16" s="6"/>
      <c r="R16" s="5"/>
      <c r="S16" s="6"/>
      <c r="T16" s="5"/>
      <c r="U16" s="7"/>
    </row>
    <row r="17" spans="2:21" x14ac:dyDescent="0.3">
      <c r="B17" s="2"/>
      <c r="C17" s="2"/>
      <c r="D17" s="2"/>
      <c r="E17" s="26"/>
      <c r="F17" s="5"/>
      <c r="G17" s="11"/>
      <c r="H17" s="21"/>
      <c r="I17" s="21"/>
      <c r="J17" s="24"/>
      <c r="K17" s="23"/>
      <c r="M17" s="1"/>
      <c r="N17" s="5"/>
      <c r="O17" s="6"/>
      <c r="P17" s="5"/>
      <c r="Q17" s="6"/>
      <c r="R17" s="5"/>
      <c r="S17" s="6"/>
      <c r="T17" s="5"/>
      <c r="U17" s="7"/>
    </row>
    <row r="18" spans="2:21" x14ac:dyDescent="0.3">
      <c r="B18" s="2"/>
      <c r="C18" s="2"/>
      <c r="D18" s="2"/>
      <c r="E18" s="26"/>
      <c r="F18" s="5"/>
      <c r="G18" s="11"/>
      <c r="H18" s="21"/>
      <c r="I18" s="21"/>
      <c r="J18" s="24"/>
      <c r="K18" s="23"/>
      <c r="M18" s="1"/>
      <c r="N18" s="5"/>
      <c r="O18" s="6"/>
      <c r="P18" s="5"/>
      <c r="Q18" s="6"/>
      <c r="R18" s="5"/>
      <c r="S18" s="6"/>
      <c r="T18" s="5"/>
      <c r="U18" s="7"/>
    </row>
    <row r="19" spans="2:21" x14ac:dyDescent="0.3">
      <c r="B19" s="2"/>
      <c r="C19" s="2"/>
      <c r="D19" s="2"/>
      <c r="E19" s="26"/>
      <c r="F19" s="5"/>
      <c r="G19" s="11"/>
      <c r="H19" s="21"/>
      <c r="I19" s="21"/>
      <c r="J19" s="24"/>
      <c r="K19" s="23"/>
      <c r="M19" s="1"/>
      <c r="N19" s="5"/>
      <c r="O19" s="6"/>
      <c r="P19" s="5"/>
      <c r="Q19" s="6"/>
      <c r="R19" s="5"/>
      <c r="S19" s="6"/>
      <c r="T19" s="5"/>
      <c r="U19" s="7"/>
    </row>
    <row r="20" spans="2:21" x14ac:dyDescent="0.3">
      <c r="B20" s="2"/>
      <c r="C20" s="2"/>
      <c r="D20" s="2"/>
      <c r="E20" s="25"/>
      <c r="F20" s="12"/>
      <c r="G20" s="11"/>
      <c r="H20" s="12"/>
      <c r="I20" s="11"/>
      <c r="J20" s="22"/>
      <c r="K20" s="23"/>
      <c r="L20" s="2"/>
      <c r="M20" s="1"/>
      <c r="N20" s="12"/>
      <c r="O20" s="10"/>
      <c r="P20" s="12"/>
      <c r="Q20" s="10"/>
      <c r="R20" s="12"/>
      <c r="S20" s="10"/>
      <c r="T20" s="12"/>
      <c r="U20" s="13"/>
    </row>
    <row r="21" spans="2:21" x14ac:dyDescent="0.3">
      <c r="B21" s="2"/>
      <c r="C21" s="2"/>
      <c r="D21" s="2"/>
      <c r="E21" s="26"/>
      <c r="F21" s="5"/>
      <c r="G21" s="11"/>
      <c r="H21" s="21"/>
      <c r="I21" s="21"/>
      <c r="J21" s="24"/>
      <c r="K21" s="23"/>
      <c r="M21" s="1"/>
      <c r="N21" s="5"/>
      <c r="O21" s="6"/>
      <c r="P21" s="5"/>
      <c r="Q21" s="6"/>
      <c r="R21" s="5"/>
      <c r="S21" s="6"/>
      <c r="T21" s="5"/>
      <c r="U21" s="7"/>
    </row>
    <row r="22" spans="2:21" x14ac:dyDescent="0.3">
      <c r="B22" s="2"/>
      <c r="C22" s="2"/>
      <c r="D22" s="2"/>
      <c r="E22" s="26"/>
      <c r="F22" s="5"/>
      <c r="G22" s="11"/>
      <c r="H22" s="21"/>
      <c r="I22" s="21"/>
      <c r="J22" s="24"/>
      <c r="K22" s="23"/>
      <c r="M22" s="1"/>
      <c r="N22" s="5"/>
      <c r="O22" s="6"/>
      <c r="P22" s="5"/>
      <c r="Q22" s="6"/>
      <c r="R22" s="5"/>
      <c r="S22" s="6"/>
      <c r="T22" s="5"/>
      <c r="U22" s="7"/>
    </row>
    <row r="23" spans="2:21" x14ac:dyDescent="0.3">
      <c r="F23" s="5"/>
      <c r="G23" s="11"/>
      <c r="H23" s="21"/>
      <c r="I23" s="21"/>
      <c r="J23" s="24"/>
      <c r="K23" s="23"/>
      <c r="M23" s="1"/>
      <c r="N23" s="5"/>
      <c r="O23" s="6"/>
      <c r="P23" s="5"/>
      <c r="Q23" s="6"/>
      <c r="R23" s="5"/>
      <c r="S23" s="6"/>
      <c r="T23" s="5"/>
      <c r="U23" s="7"/>
    </row>
    <row r="24" spans="2:21" x14ac:dyDescent="0.3">
      <c r="B24" s="2"/>
      <c r="C24" s="2"/>
      <c r="D24" s="2"/>
      <c r="E24" s="25"/>
      <c r="F24" s="12"/>
      <c r="G24" s="11"/>
      <c r="H24" s="12"/>
      <c r="I24" s="11"/>
      <c r="J24" s="22"/>
      <c r="K24" s="23"/>
      <c r="L24" s="2"/>
      <c r="M24" s="1"/>
      <c r="N24" s="12"/>
      <c r="O24" s="10"/>
      <c r="P24" s="12"/>
      <c r="Q24" s="10"/>
      <c r="R24" s="12"/>
      <c r="S24" s="10"/>
      <c r="T24" s="12"/>
      <c r="U24" s="13"/>
    </row>
    <row r="25" spans="2:21" x14ac:dyDescent="0.3">
      <c r="F25" s="5"/>
      <c r="G25" s="11"/>
      <c r="H25" s="21"/>
      <c r="I25" s="21"/>
      <c r="J25" s="24"/>
      <c r="K25" s="23"/>
      <c r="M25" s="1"/>
      <c r="N25" s="5"/>
      <c r="O25" s="6"/>
      <c r="P25" s="5"/>
      <c r="Q25" s="6"/>
      <c r="R25" s="5"/>
      <c r="S25" s="6"/>
      <c r="T25" s="5"/>
      <c r="U25" s="7"/>
    </row>
    <row r="26" spans="2:21" x14ac:dyDescent="0.3">
      <c r="B26" s="2"/>
      <c r="C26" s="2"/>
      <c r="D26" s="2"/>
      <c r="E26" s="25"/>
      <c r="F26" s="12"/>
      <c r="G26" s="11"/>
      <c r="H26" s="12"/>
      <c r="I26" s="11"/>
      <c r="J26" s="22"/>
      <c r="K26" s="23"/>
      <c r="L26" s="2"/>
      <c r="M26" s="1"/>
      <c r="N26" s="12"/>
      <c r="O26" s="10"/>
      <c r="P26" s="12"/>
      <c r="Q26" s="10"/>
      <c r="R26" s="12"/>
      <c r="S26" s="10"/>
      <c r="T26" s="12"/>
      <c r="U26" s="13"/>
    </row>
    <row r="27" spans="2:21" x14ac:dyDescent="0.3">
      <c r="E27" s="25"/>
      <c r="F27" s="12"/>
      <c r="G27" s="11"/>
      <c r="H27" s="12"/>
      <c r="I27" s="11"/>
      <c r="J27" s="22"/>
      <c r="K27" s="23"/>
      <c r="L27" s="2"/>
      <c r="M27" s="1"/>
      <c r="N27" s="12"/>
      <c r="O27" s="10"/>
      <c r="P27" s="12"/>
      <c r="Q27" s="10"/>
      <c r="R27" s="12"/>
      <c r="S27" s="10"/>
      <c r="T27" s="12"/>
      <c r="U27" s="13"/>
    </row>
    <row r="28" spans="2:21" x14ac:dyDescent="0.3">
      <c r="F28" s="5"/>
      <c r="G28" s="11"/>
      <c r="H28" s="21"/>
      <c r="I28" s="21"/>
      <c r="J28" s="24"/>
      <c r="K28" s="23"/>
      <c r="M28" s="1"/>
      <c r="N28" s="5"/>
      <c r="O28" s="6"/>
      <c r="P28" s="5"/>
      <c r="Q28" s="6"/>
      <c r="R28" s="5"/>
      <c r="S28" s="6"/>
      <c r="T28" s="5"/>
      <c r="U28" s="7"/>
    </row>
    <row r="29" spans="2:21" x14ac:dyDescent="0.3">
      <c r="B29" s="2"/>
      <c r="C29" s="2"/>
      <c r="D29" s="2"/>
      <c r="E29" s="25"/>
      <c r="F29" s="12"/>
      <c r="G29" s="11"/>
      <c r="H29" s="12"/>
      <c r="I29" s="11"/>
      <c r="J29" s="22"/>
      <c r="K29" s="23"/>
      <c r="L29" s="2"/>
      <c r="M29" s="1"/>
      <c r="N29" s="12"/>
      <c r="O29" s="10"/>
      <c r="P29" s="12"/>
      <c r="Q29" s="10"/>
      <c r="R29" s="12"/>
      <c r="S29" s="10"/>
      <c r="T29" s="12"/>
      <c r="U29" s="13"/>
    </row>
  </sheetData>
  <mergeCells count="5">
    <mergeCell ref="F1:G1"/>
    <mergeCell ref="H1:I1"/>
    <mergeCell ref="J1:K1"/>
    <mergeCell ref="L1:M1"/>
    <mergeCell ref="N1:U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2017-09-28T18:03:17Z</dcterms:created>
  <dcterms:modified xsi:type="dcterms:W3CDTF">2018-10-25T08:36:40Z</dcterms:modified>
</cp:coreProperties>
</file>