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F44" i="1" l="1"/>
  <c r="E44" i="1"/>
  <c r="D44" i="1"/>
  <c r="F38" i="1"/>
  <c r="E38" i="1"/>
  <c r="D38" i="1"/>
  <c r="C43" i="1"/>
  <c r="C41" i="1"/>
  <c r="F41" i="1" s="1"/>
  <c r="E43" i="1"/>
  <c r="D43" i="1"/>
  <c r="E37" i="1"/>
  <c r="D37" i="1"/>
  <c r="F35" i="1"/>
  <c r="E35" i="1"/>
  <c r="D35" i="1"/>
  <c r="D41" i="1" l="1"/>
  <c r="E41" i="1"/>
  <c r="D29" i="1"/>
  <c r="E30" i="1"/>
  <c r="F30" i="1" s="1"/>
  <c r="E29" i="1"/>
  <c r="F29" i="1" s="1"/>
  <c r="G29" i="1" s="1"/>
  <c r="H29" i="1" s="1"/>
  <c r="E28" i="1"/>
  <c r="E27" i="1"/>
  <c r="E26" i="1"/>
  <c r="F26" i="1" s="1"/>
  <c r="B31" i="1"/>
  <c r="C30" i="1"/>
  <c r="D30" i="1" s="1"/>
  <c r="C29" i="1"/>
  <c r="C28" i="1"/>
  <c r="D28" i="1" s="1"/>
  <c r="C27" i="1"/>
  <c r="D27" i="1" s="1"/>
  <c r="C26" i="1"/>
  <c r="C31" i="1" s="1"/>
  <c r="G19" i="1"/>
  <c r="F19" i="1"/>
  <c r="G18" i="1"/>
  <c r="F18" i="1"/>
  <c r="G17" i="1"/>
  <c r="F17" i="1"/>
  <c r="G16" i="1"/>
  <c r="F16" i="1"/>
  <c r="G15" i="1"/>
  <c r="F15" i="1"/>
  <c r="G14" i="1"/>
  <c r="F14" i="1"/>
  <c r="H14" i="1" s="1"/>
  <c r="E19" i="1"/>
  <c r="E18" i="1"/>
  <c r="I18" i="1" s="1"/>
  <c r="E17" i="1"/>
  <c r="I17" i="1" s="1"/>
  <c r="E16" i="1"/>
  <c r="E15" i="1"/>
  <c r="E14" i="1"/>
  <c r="I15" i="1"/>
  <c r="D19" i="1"/>
  <c r="D18" i="1"/>
  <c r="H18" i="1" s="1"/>
  <c r="D17" i="1"/>
  <c r="H17" i="1" s="1"/>
  <c r="D16" i="1"/>
  <c r="H16" i="1" s="1"/>
  <c r="D15" i="1"/>
  <c r="D14" i="1"/>
  <c r="C20" i="1"/>
  <c r="C21" i="1" s="1"/>
  <c r="B20" i="1"/>
  <c r="B22" i="1" s="1"/>
  <c r="I9" i="1"/>
  <c r="I8" i="1"/>
  <c r="I7" i="1"/>
  <c r="I6" i="1"/>
  <c r="I5" i="1"/>
  <c r="I4" i="1"/>
  <c r="H9" i="1"/>
  <c r="H8" i="1"/>
  <c r="H7" i="1"/>
  <c r="H6" i="1"/>
  <c r="H5" i="1"/>
  <c r="H4" i="1"/>
  <c r="B10" i="1"/>
  <c r="C10" i="1"/>
  <c r="E10" i="1"/>
  <c r="F10" i="1"/>
  <c r="G10" i="1"/>
  <c r="D10" i="1"/>
  <c r="I14" i="1" l="1"/>
  <c r="D20" i="1"/>
  <c r="D21" i="1" s="1"/>
  <c r="G20" i="1"/>
  <c r="D31" i="1"/>
  <c r="E31" i="1"/>
  <c r="F27" i="1"/>
  <c r="F31" i="1" s="1"/>
  <c r="D26" i="1"/>
  <c r="F28" i="1"/>
  <c r="G28" i="1" s="1"/>
  <c r="H28" i="1" s="1"/>
  <c r="G30" i="1"/>
  <c r="H30" i="1" s="1"/>
  <c r="C22" i="1"/>
  <c r="E20" i="1"/>
  <c r="G21" i="1"/>
  <c r="D22" i="1"/>
  <c r="I16" i="1"/>
  <c r="G26" i="1"/>
  <c r="I10" i="1"/>
  <c r="J10" i="1" s="1"/>
  <c r="G22" i="1"/>
  <c r="H10" i="1"/>
  <c r="B21" i="1"/>
  <c r="H15" i="1"/>
  <c r="H19" i="1"/>
  <c r="I20" i="1"/>
  <c r="I19" i="1"/>
  <c r="F20" i="1"/>
  <c r="H26" i="1" l="1"/>
  <c r="G31" i="1"/>
  <c r="H31" i="1" s="1"/>
  <c r="I21" i="1"/>
  <c r="I22" i="1"/>
  <c r="E21" i="1"/>
  <c r="E22" i="1"/>
  <c r="G27" i="1"/>
  <c r="H27" i="1" s="1"/>
  <c r="H20" i="1"/>
  <c r="F21" i="1"/>
  <c r="F22" i="1"/>
  <c r="H21" i="1" l="1"/>
  <c r="H22" i="1"/>
  <c r="J20" i="1"/>
</calcChain>
</file>

<file path=xl/sharedStrings.xml><?xml version="1.0" encoding="utf-8"?>
<sst xmlns="http://schemas.openxmlformats.org/spreadsheetml/2006/main" count="74" uniqueCount="39">
  <si>
    <t>Kwiecień</t>
  </si>
  <si>
    <t>Maj</t>
  </si>
  <si>
    <t>Czerwiec</t>
  </si>
  <si>
    <t>Q2</t>
  </si>
  <si>
    <t>Obrót</t>
  </si>
  <si>
    <t>Marża</t>
  </si>
  <si>
    <t xml:space="preserve">Tomasz Sypień; </t>
  </si>
  <si>
    <t xml:space="preserve">Mirosław Zagaja; </t>
  </si>
  <si>
    <t xml:space="preserve">Piotr Lasia; </t>
  </si>
  <si>
    <t xml:space="preserve">Bartłomiej Biskupski; </t>
  </si>
  <si>
    <t xml:space="preserve">Piotr Choma; </t>
  </si>
  <si>
    <t xml:space="preserve">Krzysztof Szwajdych; </t>
  </si>
  <si>
    <t>Suma:</t>
  </si>
  <si>
    <t>Kwiecień bez zmian ps</t>
  </si>
  <si>
    <t>Maj obniżony o 1/4</t>
  </si>
  <si>
    <t>Czerwiec obniżony o 1/4</t>
  </si>
  <si>
    <t>MZ</t>
  </si>
  <si>
    <t>PC</t>
  </si>
  <si>
    <t>TS</t>
  </si>
  <si>
    <t>BB</t>
  </si>
  <si>
    <t>PL</t>
  </si>
  <si>
    <t>KS</t>
  </si>
  <si>
    <t>PODSTAWA</t>
  </si>
  <si>
    <t>PREMIA MIES</t>
  </si>
  <si>
    <t>ETAT 3/4</t>
  </si>
  <si>
    <t>SUMA</t>
  </si>
  <si>
    <t>PREMIA MIES 3/4</t>
  </si>
  <si>
    <t>RÓŻNICA</t>
  </si>
  <si>
    <t>Różnica PS</t>
  </si>
  <si>
    <t>% PS pierwotnego</t>
  </si>
  <si>
    <t>symulacja</t>
  </si>
  <si>
    <t>podstawa</t>
  </si>
  <si>
    <t>realizacja PSM 80%</t>
  </si>
  <si>
    <t>realizacja PSM 90%</t>
  </si>
  <si>
    <t>realizacja PSM 95%</t>
  </si>
  <si>
    <t>premia mies</t>
  </si>
  <si>
    <t>symulacia obn. 1/4</t>
  </si>
  <si>
    <t>suma pensji z premią</t>
  </si>
  <si>
    <t>IPSM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</si>
</sst>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" fontId="0" fillId="0" borderId="1" xfId="0" applyNumberFormat="1" applyBorder="1"/>
    <xf numFmtId="4" fontId="8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6" fillId="0" borderId="1" xfId="0" applyNumberFormat="1" applyFont="1" applyBorder="1"/>
    <xf numFmtId="10" fontId="0" fillId="0" borderId="0" xfId="1" applyNumberFormat="1" applyFont="1"/>
    <xf numFmtId="0" fontId="0" fillId="0" borderId="0" xfId="0" applyAlignment="1">
      <alignment horizontal="right"/>
    </xf>
    <xf numFmtId="4" fontId="0" fillId="0" borderId="0" xfId="0" applyNumberFormat="1"/>
    <xf numFmtId="4" fontId="7" fillId="0" borderId="0" xfId="0" applyNumberFormat="1" applyFont="1"/>
    <xf numFmtId="4" fontId="8" fillId="0" borderId="0" xfId="0" applyNumberFormat="1" applyFont="1"/>
    <xf numFmtId="0" fontId="8" fillId="0" borderId="0" xfId="0" applyFont="1"/>
    <xf numFmtId="16" fontId="0" fillId="0" borderId="0" xfId="0" applyNumberFormat="1"/>
    <xf numFmtId="4" fontId="10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0" fontId="2" fillId="0" borderId="0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9" fontId="1" fillId="0" borderId="2" xfId="1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Font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5"/>
  <sheetViews>
    <sheetView tabSelected="1" topLeftCell="A16" workbookViewId="0">
      <selection activeCell="E29" sqref="E29"/>
    </sheetView>
  </sheetViews>
  <sheetFormatPr defaultRowHeight="14.4" x14ac:dyDescent="0.3"/>
  <cols>
    <col min="1" max="1" width="21.44140625" customWidth="1"/>
    <col min="2" max="2" width="16.88671875" customWidth="1"/>
    <col min="3" max="3" width="19.77734375" customWidth="1"/>
    <col min="4" max="4" width="17.21875" customWidth="1"/>
    <col min="5" max="5" width="17.6640625" customWidth="1"/>
    <col min="6" max="6" width="18.88671875" customWidth="1"/>
    <col min="7" max="7" width="18.21875" customWidth="1"/>
    <col min="8" max="8" width="17.44140625" customWidth="1"/>
    <col min="9" max="9" width="19.109375" customWidth="1"/>
  </cols>
  <sheetData>
    <row r="2" spans="1:10" x14ac:dyDescent="0.3">
      <c r="A2" s="1"/>
      <c r="B2" s="23" t="s">
        <v>0</v>
      </c>
      <c r="C2" s="23"/>
      <c r="D2" s="23" t="s">
        <v>1</v>
      </c>
      <c r="E2" s="23"/>
      <c r="F2" s="23" t="s">
        <v>2</v>
      </c>
      <c r="G2" s="23"/>
      <c r="H2" s="23" t="s">
        <v>3</v>
      </c>
      <c r="I2" s="23"/>
    </row>
    <row r="3" spans="1:10" x14ac:dyDescent="0.3">
      <c r="A3" s="1"/>
      <c r="B3" s="20" t="s">
        <v>4</v>
      </c>
      <c r="C3" s="20" t="s">
        <v>5</v>
      </c>
      <c r="D3" s="20" t="s">
        <v>4</v>
      </c>
      <c r="E3" s="20" t="s">
        <v>5</v>
      </c>
      <c r="F3" s="20" t="s">
        <v>4</v>
      </c>
      <c r="G3" s="20" t="s">
        <v>5</v>
      </c>
      <c r="H3" s="20" t="s">
        <v>4</v>
      </c>
      <c r="I3" s="20" t="s">
        <v>5</v>
      </c>
    </row>
    <row r="4" spans="1:10" x14ac:dyDescent="0.3">
      <c r="A4" s="1" t="s">
        <v>6</v>
      </c>
      <c r="B4" s="6">
        <v>96000</v>
      </c>
      <c r="C4" s="6">
        <v>42000</v>
      </c>
      <c r="D4" s="4">
        <v>106666.67</v>
      </c>
      <c r="E4" s="4">
        <v>46666.67</v>
      </c>
      <c r="F4" s="4">
        <v>117333.33</v>
      </c>
      <c r="G4" s="4">
        <v>51333.33</v>
      </c>
      <c r="H4" s="4">
        <f>SUM(B4,D4,F4)</f>
        <v>320000</v>
      </c>
      <c r="I4" s="4">
        <f>SUM(G4,E4,C4)</f>
        <v>140000</v>
      </c>
    </row>
    <row r="5" spans="1:10" x14ac:dyDescent="0.3">
      <c r="A5" s="1" t="s">
        <v>7</v>
      </c>
      <c r="B5" s="6">
        <v>90000</v>
      </c>
      <c r="C5" s="6">
        <v>36000</v>
      </c>
      <c r="D5" s="4">
        <v>100000</v>
      </c>
      <c r="E5" s="4">
        <v>40000</v>
      </c>
      <c r="F5" s="4">
        <v>110000</v>
      </c>
      <c r="G5" s="4">
        <v>44000</v>
      </c>
      <c r="H5" s="4">
        <f t="shared" ref="H5:H10" si="0">SUM(B5,D5,F5)</f>
        <v>300000</v>
      </c>
      <c r="I5" s="4">
        <f t="shared" ref="I5:I10" si="1">SUM(G5,E5,C5)</f>
        <v>120000</v>
      </c>
    </row>
    <row r="6" spans="1:10" x14ac:dyDescent="0.3">
      <c r="A6" s="2" t="s">
        <v>8</v>
      </c>
      <c r="B6" s="6">
        <v>57000</v>
      </c>
      <c r="C6" s="6">
        <v>21000</v>
      </c>
      <c r="D6" s="4">
        <v>63333.33</v>
      </c>
      <c r="E6" s="4">
        <v>23333.33</v>
      </c>
      <c r="F6" s="4">
        <v>69666.67</v>
      </c>
      <c r="G6" s="4">
        <v>25666.67</v>
      </c>
      <c r="H6" s="4">
        <f t="shared" si="0"/>
        <v>190000</v>
      </c>
      <c r="I6" s="4">
        <f t="shared" si="1"/>
        <v>70000</v>
      </c>
    </row>
    <row r="7" spans="1:10" x14ac:dyDescent="0.3">
      <c r="A7" s="1" t="s">
        <v>9</v>
      </c>
      <c r="B7" s="6">
        <v>219000</v>
      </c>
      <c r="C7" s="6">
        <v>60000</v>
      </c>
      <c r="D7" s="4">
        <v>243333.33</v>
      </c>
      <c r="E7" s="4">
        <v>66666.67</v>
      </c>
      <c r="F7" s="4">
        <v>267666.67</v>
      </c>
      <c r="G7" s="4">
        <v>73333.33</v>
      </c>
      <c r="H7" s="4">
        <f t="shared" si="0"/>
        <v>730000</v>
      </c>
      <c r="I7" s="4">
        <f t="shared" si="1"/>
        <v>200000</v>
      </c>
    </row>
    <row r="8" spans="1:10" x14ac:dyDescent="0.3">
      <c r="A8" s="1" t="s">
        <v>10</v>
      </c>
      <c r="B8" s="6">
        <v>210000</v>
      </c>
      <c r="C8" s="6">
        <v>60000</v>
      </c>
      <c r="D8" s="4">
        <v>233333.33</v>
      </c>
      <c r="E8" s="4">
        <v>66666.67</v>
      </c>
      <c r="F8" s="4">
        <v>256666.67</v>
      </c>
      <c r="G8" s="4">
        <v>73333.33</v>
      </c>
      <c r="H8" s="4">
        <f t="shared" si="0"/>
        <v>700000</v>
      </c>
      <c r="I8" s="4">
        <f t="shared" si="1"/>
        <v>200000</v>
      </c>
    </row>
    <row r="9" spans="1:10" x14ac:dyDescent="0.3">
      <c r="A9" s="1" t="s">
        <v>11</v>
      </c>
      <c r="B9" s="6">
        <v>130500</v>
      </c>
      <c r="C9" s="6">
        <v>42000</v>
      </c>
      <c r="D9" s="4">
        <v>145000</v>
      </c>
      <c r="E9" s="4">
        <v>46666.67</v>
      </c>
      <c r="F9" s="4">
        <v>159500</v>
      </c>
      <c r="G9" s="4">
        <v>51333.33</v>
      </c>
      <c r="H9" s="4">
        <f t="shared" si="0"/>
        <v>435000</v>
      </c>
      <c r="I9" s="4">
        <f t="shared" si="1"/>
        <v>140000</v>
      </c>
    </row>
    <row r="10" spans="1:10" x14ac:dyDescent="0.3">
      <c r="A10" s="1" t="s">
        <v>12</v>
      </c>
      <c r="B10" s="7">
        <f t="shared" ref="B10:C10" si="2">SUM(B4:B9)</f>
        <v>802500</v>
      </c>
      <c r="C10" s="7">
        <f t="shared" si="2"/>
        <v>261000</v>
      </c>
      <c r="D10" s="5">
        <f>SUM(D4:D9)</f>
        <v>891666.65999999992</v>
      </c>
      <c r="E10" s="5">
        <f t="shared" ref="E10:G10" si="3">SUM(E4:E9)</f>
        <v>290000.00999999995</v>
      </c>
      <c r="F10" s="5">
        <f t="shared" si="3"/>
        <v>980833.34</v>
      </c>
      <c r="G10" s="5">
        <f t="shared" si="3"/>
        <v>318999.99000000005</v>
      </c>
      <c r="H10" s="8">
        <f t="shared" si="0"/>
        <v>2675000</v>
      </c>
      <c r="I10" s="8">
        <f t="shared" si="1"/>
        <v>870000</v>
      </c>
      <c r="J10" s="9">
        <f>I10/H10</f>
        <v>0.3252336448598131</v>
      </c>
    </row>
    <row r="11" spans="1:10" x14ac:dyDescent="0.3">
      <c r="A11" s="3"/>
    </row>
    <row r="12" spans="1:10" x14ac:dyDescent="0.3">
      <c r="A12" s="1" t="s">
        <v>30</v>
      </c>
      <c r="B12" s="23" t="s">
        <v>13</v>
      </c>
      <c r="C12" s="23"/>
      <c r="D12" s="23" t="s">
        <v>14</v>
      </c>
      <c r="E12" s="23"/>
      <c r="F12" s="23" t="s">
        <v>15</v>
      </c>
      <c r="G12" s="23"/>
      <c r="H12" s="23" t="s">
        <v>3</v>
      </c>
      <c r="I12" s="23"/>
    </row>
    <row r="13" spans="1:10" x14ac:dyDescent="0.3">
      <c r="A13" s="1"/>
      <c r="B13" s="20" t="s">
        <v>4</v>
      </c>
      <c r="C13" s="20" t="s">
        <v>5</v>
      </c>
      <c r="D13" s="20" t="s">
        <v>4</v>
      </c>
      <c r="E13" s="20" t="s">
        <v>5</v>
      </c>
      <c r="F13" s="20" t="s">
        <v>4</v>
      </c>
      <c r="G13" s="20" t="s">
        <v>5</v>
      </c>
      <c r="H13" s="20" t="s">
        <v>4</v>
      </c>
      <c r="I13" s="20" t="s">
        <v>5</v>
      </c>
    </row>
    <row r="14" spans="1:10" x14ac:dyDescent="0.3">
      <c r="A14" s="1" t="s">
        <v>6</v>
      </c>
      <c r="B14" s="6">
        <v>96000</v>
      </c>
      <c r="C14" s="6">
        <v>42000</v>
      </c>
      <c r="D14" s="6">
        <f>D4*0.75</f>
        <v>80000.002500000002</v>
      </c>
      <c r="E14" s="6">
        <f>E4*0.75</f>
        <v>35000.002500000002</v>
      </c>
      <c r="F14" s="6">
        <f>F4*0.75</f>
        <v>87999.997499999998</v>
      </c>
      <c r="G14" s="6">
        <f>G4*0.75</f>
        <v>38499.997499999998</v>
      </c>
      <c r="H14" s="4">
        <f>SUM(B14,D14,F14)</f>
        <v>264000</v>
      </c>
      <c r="I14" s="4">
        <f>SUM(G14,E14,C14)</f>
        <v>115500</v>
      </c>
    </row>
    <row r="15" spans="1:10" x14ac:dyDescent="0.3">
      <c r="A15" s="1" t="s">
        <v>7</v>
      </c>
      <c r="B15" s="6">
        <v>90000</v>
      </c>
      <c r="C15" s="6">
        <v>36000</v>
      </c>
      <c r="D15" s="6">
        <f>D5*0.75</f>
        <v>75000</v>
      </c>
      <c r="E15" s="6">
        <f>E5*0.75</f>
        <v>30000</v>
      </c>
      <c r="F15" s="6">
        <f>F5*0.75</f>
        <v>82500</v>
      </c>
      <c r="G15" s="6">
        <f>G5*0.75</f>
        <v>33000</v>
      </c>
      <c r="H15" s="4">
        <f t="shared" ref="H15:H20" si="4">SUM(B15,D15,F15)</f>
        <v>247500</v>
      </c>
      <c r="I15" s="4">
        <f t="shared" ref="I15:I20" si="5">SUM(G15,E15,C15)</f>
        <v>99000</v>
      </c>
    </row>
    <row r="16" spans="1:10" x14ac:dyDescent="0.3">
      <c r="A16" s="2" t="s">
        <v>8</v>
      </c>
      <c r="B16" s="6">
        <v>57000</v>
      </c>
      <c r="C16" s="6">
        <v>21000</v>
      </c>
      <c r="D16" s="6">
        <f>D6*0.75</f>
        <v>47499.997499999998</v>
      </c>
      <c r="E16" s="6">
        <f>E6*0.75</f>
        <v>17499.997500000001</v>
      </c>
      <c r="F16" s="6">
        <f>F6*0.75</f>
        <v>52250.002500000002</v>
      </c>
      <c r="G16" s="6">
        <f>G6*0.75</f>
        <v>19250.002499999999</v>
      </c>
      <c r="H16" s="4">
        <f t="shared" si="4"/>
        <v>156750</v>
      </c>
      <c r="I16" s="4">
        <f t="shared" si="5"/>
        <v>57750</v>
      </c>
    </row>
    <row r="17" spans="1:10" x14ac:dyDescent="0.3">
      <c r="A17" s="1" t="s">
        <v>9</v>
      </c>
      <c r="B17" s="6">
        <v>219000</v>
      </c>
      <c r="C17" s="6">
        <v>60000</v>
      </c>
      <c r="D17" s="6">
        <f>D7*0.75</f>
        <v>182499.9975</v>
      </c>
      <c r="E17" s="6">
        <f>E7*0.75</f>
        <v>50000.002500000002</v>
      </c>
      <c r="F17" s="6">
        <f>F7*0.75</f>
        <v>200750.0025</v>
      </c>
      <c r="G17" s="6">
        <f>G7*0.75</f>
        <v>54999.997499999998</v>
      </c>
      <c r="H17" s="4">
        <f t="shared" si="4"/>
        <v>602250</v>
      </c>
      <c r="I17" s="4">
        <f t="shared" si="5"/>
        <v>165000</v>
      </c>
    </row>
    <row r="18" spans="1:10" x14ac:dyDescent="0.3">
      <c r="A18" s="1" t="s">
        <v>10</v>
      </c>
      <c r="B18" s="6">
        <v>210000</v>
      </c>
      <c r="C18" s="6">
        <v>60000</v>
      </c>
      <c r="D18" s="6">
        <f>D8*0.75</f>
        <v>174999.9975</v>
      </c>
      <c r="E18" s="6">
        <f>E8*0.75</f>
        <v>50000.002500000002</v>
      </c>
      <c r="F18" s="6">
        <f>F8*0.75</f>
        <v>192500.0025</v>
      </c>
      <c r="G18" s="6">
        <f>G8*0.75</f>
        <v>54999.997499999998</v>
      </c>
      <c r="H18" s="4">
        <f t="shared" si="4"/>
        <v>577500</v>
      </c>
      <c r="I18" s="4">
        <f t="shared" si="5"/>
        <v>165000</v>
      </c>
    </row>
    <row r="19" spans="1:10" x14ac:dyDescent="0.3">
      <c r="A19" s="1" t="s">
        <v>11</v>
      </c>
      <c r="B19" s="6">
        <v>130500</v>
      </c>
      <c r="C19" s="6">
        <v>42000</v>
      </c>
      <c r="D19" s="6">
        <f>D9*0.75</f>
        <v>108750</v>
      </c>
      <c r="E19" s="6">
        <f>E9*0.75</f>
        <v>35000.002500000002</v>
      </c>
      <c r="F19" s="6">
        <f>F9*0.75</f>
        <v>119625</v>
      </c>
      <c r="G19" s="6">
        <f>G9*0.75</f>
        <v>38499.997499999998</v>
      </c>
      <c r="H19" s="4">
        <f t="shared" si="4"/>
        <v>358875</v>
      </c>
      <c r="I19" s="4">
        <f t="shared" si="5"/>
        <v>115500</v>
      </c>
    </row>
    <row r="20" spans="1:10" x14ac:dyDescent="0.3">
      <c r="A20" s="1" t="s">
        <v>12</v>
      </c>
      <c r="B20" s="7">
        <f t="shared" ref="B20" si="6">SUM(B14:B19)</f>
        <v>802500</v>
      </c>
      <c r="C20" s="7">
        <f t="shared" ref="C20" si="7">SUM(C14:C19)</f>
        <v>261000</v>
      </c>
      <c r="D20" s="7">
        <f>SUM(D14:D19)</f>
        <v>668749.995</v>
      </c>
      <c r="E20" s="7">
        <f>SUM(E14:E19)</f>
        <v>217500.00750000001</v>
      </c>
      <c r="F20" s="7">
        <f>SUM(F14:F19)</f>
        <v>735625.005</v>
      </c>
      <c r="G20" s="7">
        <f>SUM(G14:G19)</f>
        <v>239249.99249999999</v>
      </c>
      <c r="H20" s="8">
        <f t="shared" si="4"/>
        <v>2206875</v>
      </c>
      <c r="I20" s="8">
        <f t="shared" si="5"/>
        <v>717750</v>
      </c>
      <c r="J20" s="9">
        <f>I20/H20</f>
        <v>0.3252336448598131</v>
      </c>
    </row>
    <row r="21" spans="1:10" x14ac:dyDescent="0.3">
      <c r="A21" s="22" t="s">
        <v>29</v>
      </c>
      <c r="B21" s="21">
        <f>B20/B10</f>
        <v>1</v>
      </c>
      <c r="C21" s="21">
        <f>C20/C10</f>
        <v>1</v>
      </c>
      <c r="D21" s="21">
        <f>D20/D10</f>
        <v>0.75000000000000011</v>
      </c>
      <c r="E21" s="21">
        <f>E20/E10</f>
        <v>0.75000000000000011</v>
      </c>
      <c r="F21" s="21">
        <f>F20/F10</f>
        <v>0.75</v>
      </c>
      <c r="G21" s="21">
        <f>G20/G10</f>
        <v>0.74999999999999989</v>
      </c>
      <c r="H21" s="21">
        <f>H20/H10</f>
        <v>0.82499999999999996</v>
      </c>
      <c r="I21" s="21">
        <f>I20/I10</f>
        <v>0.82499999999999996</v>
      </c>
    </row>
    <row r="22" spans="1:10" x14ac:dyDescent="0.3">
      <c r="A22" s="19" t="s">
        <v>28</v>
      </c>
      <c r="B22" s="17">
        <f>B20-B10</f>
        <v>0</v>
      </c>
      <c r="C22" s="17">
        <f>C20-C10</f>
        <v>0</v>
      </c>
      <c r="D22" s="17">
        <f>D20-D10</f>
        <v>-222916.66499999992</v>
      </c>
      <c r="E22" s="17">
        <f>E20-E10</f>
        <v>-72500.002499999944</v>
      </c>
      <c r="F22" s="17">
        <f>F20-F10</f>
        <v>-245208.33499999996</v>
      </c>
      <c r="G22" s="17">
        <f>G20-G10</f>
        <v>-79749.997500000056</v>
      </c>
      <c r="H22" s="17">
        <f>H20-H10</f>
        <v>-468125</v>
      </c>
      <c r="I22" s="17">
        <f>I20-I10</f>
        <v>-152250</v>
      </c>
    </row>
    <row r="24" spans="1:10" x14ac:dyDescent="0.3">
      <c r="B24" t="s">
        <v>22</v>
      </c>
      <c r="C24" t="s">
        <v>23</v>
      </c>
      <c r="D24" t="s">
        <v>25</v>
      </c>
      <c r="E24" s="15" t="s">
        <v>24</v>
      </c>
      <c r="F24" t="s">
        <v>26</v>
      </c>
      <c r="G24" t="s">
        <v>25</v>
      </c>
      <c r="H24" t="s">
        <v>27</v>
      </c>
    </row>
    <row r="25" spans="1:10" x14ac:dyDescent="0.3">
      <c r="A25" s="10" t="s">
        <v>16</v>
      </c>
      <c r="B25" s="11"/>
      <c r="C25" s="11"/>
      <c r="E25" s="11"/>
      <c r="F25" s="11"/>
      <c r="G25" s="11"/>
    </row>
    <row r="26" spans="1:10" x14ac:dyDescent="0.3">
      <c r="A26" s="10" t="s">
        <v>17</v>
      </c>
      <c r="B26" s="11">
        <v>5300</v>
      </c>
      <c r="C26" s="11">
        <f>B26*0.5</f>
        <v>2650</v>
      </c>
      <c r="D26" s="12">
        <f>SUM(B26:C26)</f>
        <v>7950</v>
      </c>
      <c r="E26" s="11">
        <f>B26*0.75</f>
        <v>3975</v>
      </c>
      <c r="F26" s="11">
        <f>E26*0.5</f>
        <v>1987.5</v>
      </c>
      <c r="G26" s="12">
        <f>SUM(E26:F26)</f>
        <v>5962.5</v>
      </c>
      <c r="H26" s="17">
        <f>G26-D26</f>
        <v>-1987.5</v>
      </c>
    </row>
    <row r="27" spans="1:10" x14ac:dyDescent="0.3">
      <c r="A27" s="10" t="s">
        <v>18</v>
      </c>
      <c r="B27" s="11">
        <v>4100</v>
      </c>
      <c r="C27" s="11">
        <f t="shared" ref="C27:C30" si="8">B27*0.5</f>
        <v>2050</v>
      </c>
      <c r="D27" s="12">
        <f t="shared" ref="D27:D31" si="9">SUM(B27:C27)</f>
        <v>6150</v>
      </c>
      <c r="E27" s="11">
        <f>B27*0.75</f>
        <v>3075</v>
      </c>
      <c r="F27" s="11">
        <f t="shared" ref="F27:F30" si="10">E27*0.5</f>
        <v>1537.5</v>
      </c>
      <c r="G27" s="12">
        <f t="shared" ref="G27:G30" si="11">SUM(E27:F27)</f>
        <v>4612.5</v>
      </c>
      <c r="H27" s="17">
        <f t="shared" ref="H27:H31" si="12">G27-D27</f>
        <v>-1537.5</v>
      </c>
    </row>
    <row r="28" spans="1:10" x14ac:dyDescent="0.3">
      <c r="A28" s="10" t="s">
        <v>19</v>
      </c>
      <c r="B28" s="11">
        <v>4600</v>
      </c>
      <c r="C28" s="11">
        <f t="shared" si="8"/>
        <v>2300</v>
      </c>
      <c r="D28" s="12">
        <f t="shared" si="9"/>
        <v>6900</v>
      </c>
      <c r="E28" s="11">
        <f>B28*0.75</f>
        <v>3450</v>
      </c>
      <c r="F28" s="11">
        <f t="shared" si="10"/>
        <v>1725</v>
      </c>
      <c r="G28" s="12">
        <f t="shared" si="11"/>
        <v>5175</v>
      </c>
      <c r="H28" s="17">
        <f t="shared" si="12"/>
        <v>-1725</v>
      </c>
    </row>
    <row r="29" spans="1:10" x14ac:dyDescent="0.3">
      <c r="A29" s="10" t="s">
        <v>20</v>
      </c>
      <c r="B29" s="11">
        <v>3450</v>
      </c>
      <c r="C29" s="11">
        <f t="shared" si="8"/>
        <v>1725</v>
      </c>
      <c r="D29" s="12">
        <f t="shared" si="9"/>
        <v>5175</v>
      </c>
      <c r="E29" s="11">
        <f>B29*0.75</f>
        <v>2587.5</v>
      </c>
      <c r="F29" s="11">
        <f t="shared" si="10"/>
        <v>1293.75</v>
      </c>
      <c r="G29" s="12">
        <f t="shared" si="11"/>
        <v>3881.25</v>
      </c>
      <c r="H29" s="17">
        <f t="shared" si="12"/>
        <v>-1293.75</v>
      </c>
    </row>
    <row r="30" spans="1:10" x14ac:dyDescent="0.3">
      <c r="A30" s="10" t="s">
        <v>21</v>
      </c>
      <c r="B30" s="11">
        <v>4300</v>
      </c>
      <c r="C30" s="11">
        <f t="shared" si="8"/>
        <v>2150</v>
      </c>
      <c r="D30" s="12">
        <f t="shared" si="9"/>
        <v>6450</v>
      </c>
      <c r="E30" s="11">
        <f>B30*0.75</f>
        <v>3225</v>
      </c>
      <c r="F30" s="11">
        <f t="shared" si="10"/>
        <v>1612.5</v>
      </c>
      <c r="G30" s="12">
        <f t="shared" si="11"/>
        <v>4837.5</v>
      </c>
      <c r="H30" s="17">
        <f t="shared" si="12"/>
        <v>-1612.5</v>
      </c>
    </row>
    <row r="31" spans="1:10" x14ac:dyDescent="0.3">
      <c r="B31" s="13">
        <f>SUM(B25:B30)</f>
        <v>21750</v>
      </c>
      <c r="C31" s="13">
        <f>SUM(C25:C30)</f>
        <v>10875</v>
      </c>
      <c r="D31" s="16">
        <f t="shared" si="9"/>
        <v>32625</v>
      </c>
      <c r="E31" s="13">
        <f>SUM(E26:E30)</f>
        <v>16312.5</v>
      </c>
      <c r="F31" s="13">
        <f>SUM(F26:F30)</f>
        <v>8156.25</v>
      </c>
      <c r="G31" s="16">
        <f>SUM(G26:G30)</f>
        <v>24468.75</v>
      </c>
      <c r="H31" s="18">
        <f t="shared" si="12"/>
        <v>-8156.25</v>
      </c>
      <c r="I31" s="14"/>
    </row>
    <row r="34" spans="1:9" x14ac:dyDescent="0.3">
      <c r="C34" s="24" t="s">
        <v>38</v>
      </c>
      <c r="D34" s="24" t="s">
        <v>32</v>
      </c>
      <c r="E34" s="24" t="s">
        <v>33</v>
      </c>
      <c r="F34" s="24" t="s">
        <v>34</v>
      </c>
    </row>
    <row r="35" spans="1:9" x14ac:dyDescent="0.3">
      <c r="A35" t="s">
        <v>30</v>
      </c>
      <c r="B35" s="11"/>
      <c r="C35" s="12">
        <v>40000</v>
      </c>
      <c r="D35" s="12">
        <f>C35*80%</f>
        <v>32000</v>
      </c>
      <c r="E35" s="12">
        <f>C35*90%</f>
        <v>36000</v>
      </c>
      <c r="F35" s="12">
        <f>C35*95%</f>
        <v>38000</v>
      </c>
      <c r="G35" s="11"/>
      <c r="H35" s="11"/>
      <c r="I35" s="11"/>
    </row>
    <row r="36" spans="1:9" x14ac:dyDescent="0.3">
      <c r="B36" s="11"/>
      <c r="C36" s="25" t="s">
        <v>31</v>
      </c>
      <c r="D36" s="25" t="s">
        <v>35</v>
      </c>
      <c r="E36" s="25" t="s">
        <v>35</v>
      </c>
      <c r="F36" s="25" t="s">
        <v>35</v>
      </c>
      <c r="G36" s="11"/>
      <c r="H36" s="11"/>
      <c r="I36" s="11"/>
    </row>
    <row r="37" spans="1:9" x14ac:dyDescent="0.3">
      <c r="B37" s="11"/>
      <c r="C37" s="12">
        <v>4000</v>
      </c>
      <c r="D37" s="12">
        <f>F37*50%</f>
        <v>1000</v>
      </c>
      <c r="E37" s="12">
        <f>F37*75%</f>
        <v>1500</v>
      </c>
      <c r="F37" s="12">
        <v>2000</v>
      </c>
      <c r="G37" s="11"/>
      <c r="H37" s="11"/>
      <c r="I37" s="11"/>
    </row>
    <row r="38" spans="1:9" x14ac:dyDescent="0.3">
      <c r="B38" s="11"/>
      <c r="C38" s="26" t="s">
        <v>37</v>
      </c>
      <c r="D38" s="18">
        <f>C37+D37</f>
        <v>5000</v>
      </c>
      <c r="E38" s="18">
        <f>C37+E37</f>
        <v>5500</v>
      </c>
      <c r="F38" s="18">
        <f>C37+F37</f>
        <v>6000</v>
      </c>
      <c r="G38" s="11"/>
      <c r="H38" s="11"/>
      <c r="I38" s="11"/>
    </row>
    <row r="39" spans="1:9" x14ac:dyDescent="0.3">
      <c r="B39" s="11"/>
      <c r="C39" s="11"/>
      <c r="D39" s="11"/>
      <c r="E39" s="11"/>
      <c r="F39" s="11"/>
      <c r="G39" s="11"/>
      <c r="H39" s="11"/>
      <c r="I39" s="11"/>
    </row>
    <row r="40" spans="1:9" x14ac:dyDescent="0.3">
      <c r="A40" t="s">
        <v>36</v>
      </c>
      <c r="B40" s="11"/>
      <c r="C40" s="24" t="s">
        <v>38</v>
      </c>
      <c r="D40" s="24" t="s">
        <v>32</v>
      </c>
      <c r="E40" s="24" t="s">
        <v>33</v>
      </c>
      <c r="F40" s="24" t="s">
        <v>34</v>
      </c>
      <c r="G40" s="11"/>
      <c r="H40" s="11"/>
      <c r="I40" s="11"/>
    </row>
    <row r="41" spans="1:9" x14ac:dyDescent="0.3">
      <c r="B41" s="11"/>
      <c r="C41" s="12">
        <f>C35*0.75</f>
        <v>30000</v>
      </c>
      <c r="D41" s="12">
        <f>C41*80%</f>
        <v>24000</v>
      </c>
      <c r="E41" s="12">
        <f>C41*90%</f>
        <v>27000</v>
      </c>
      <c r="F41" s="12">
        <f>C41*95%</f>
        <v>28500</v>
      </c>
      <c r="G41" s="11"/>
      <c r="H41" s="11"/>
      <c r="I41" s="11"/>
    </row>
    <row r="42" spans="1:9" x14ac:dyDescent="0.3">
      <c r="B42" s="11"/>
      <c r="C42" s="25" t="s">
        <v>31</v>
      </c>
      <c r="D42" s="25" t="s">
        <v>35</v>
      </c>
      <c r="E42" s="25" t="s">
        <v>35</v>
      </c>
      <c r="F42" s="25" t="s">
        <v>35</v>
      </c>
      <c r="G42" s="11"/>
      <c r="H42" s="11"/>
      <c r="I42" s="11"/>
    </row>
    <row r="43" spans="1:9" x14ac:dyDescent="0.3">
      <c r="B43" s="11"/>
      <c r="C43" s="12">
        <f>C37*0.75</f>
        <v>3000</v>
      </c>
      <c r="D43" s="12">
        <f>F43*50%</f>
        <v>750</v>
      </c>
      <c r="E43" s="12">
        <f>F43*75%</f>
        <v>1125</v>
      </c>
      <c r="F43" s="12">
        <v>1500</v>
      </c>
      <c r="G43" s="11"/>
      <c r="H43" s="11"/>
      <c r="I43" s="11"/>
    </row>
    <row r="44" spans="1:9" x14ac:dyDescent="0.3">
      <c r="B44" s="11"/>
      <c r="C44" s="25" t="s">
        <v>37</v>
      </c>
      <c r="D44" s="18">
        <f>C43+D43</f>
        <v>3750</v>
      </c>
      <c r="E44" s="18">
        <f>C43+E43</f>
        <v>4125</v>
      </c>
      <c r="F44" s="18">
        <f>C43+F43</f>
        <v>4500</v>
      </c>
      <c r="G44" s="11"/>
      <c r="H44" s="11"/>
      <c r="I44" s="11"/>
    </row>
    <row r="45" spans="1:9" x14ac:dyDescent="0.3">
      <c r="B45" s="11"/>
      <c r="C45" s="11"/>
      <c r="D45" s="11"/>
      <c r="E45" s="11"/>
      <c r="F45" s="11"/>
      <c r="G45" s="11"/>
      <c r="H45" s="11"/>
      <c r="I45" s="11"/>
    </row>
  </sheetData>
  <mergeCells count="8">
    <mergeCell ref="B2:C2"/>
    <mergeCell ref="D2:E2"/>
    <mergeCell ref="F2:G2"/>
    <mergeCell ref="H2:I2"/>
    <mergeCell ref="B12:C12"/>
    <mergeCell ref="D12:E12"/>
    <mergeCell ref="F12:G12"/>
    <mergeCell ref="H12:I12"/>
  </mergeCells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2020-04-07T10:15:30Z</cp:lastPrinted>
  <dcterms:created xsi:type="dcterms:W3CDTF">2020-03-25T07:23:45Z</dcterms:created>
  <dcterms:modified xsi:type="dcterms:W3CDTF">2020-04-07T10:36:32Z</dcterms:modified>
</cp:coreProperties>
</file>