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KAT A" sheetId="1" r:id="rId1"/>
    <sheet name="PODSUMOWANIE" sheetId="2" r:id="rId2"/>
    <sheet name="PLAN SPRZEDAZY KAT A" sheetId="3" r:id="rId3"/>
  </sheets>
  <calcPr calcId="145621"/>
</workbook>
</file>

<file path=xl/calcChain.xml><?xml version="1.0" encoding="utf-8"?>
<calcChain xmlns="http://schemas.openxmlformats.org/spreadsheetml/2006/main">
  <c r="G5" i="2" l="1"/>
  <c r="G4" i="2"/>
  <c r="G3" i="2"/>
  <c r="G2" i="2"/>
  <c r="F5" i="2"/>
  <c r="F4" i="2"/>
  <c r="F3" i="2"/>
  <c r="F2" i="2"/>
  <c r="C5" i="2"/>
  <c r="C4" i="2"/>
  <c r="C3" i="2"/>
  <c r="B5" i="2"/>
  <c r="E5" i="2" s="1"/>
  <c r="B4" i="2"/>
  <c r="E4" i="2" s="1"/>
  <c r="B3" i="2"/>
  <c r="E2" i="2"/>
  <c r="C2" i="2"/>
  <c r="B2" i="2"/>
  <c r="F6" i="2" l="1"/>
  <c r="C6" i="2"/>
  <c r="B6" i="2"/>
  <c r="E3" i="2"/>
  <c r="E6" i="2" s="1"/>
  <c r="G61" i="1" l="1"/>
  <c r="C3" i="3" s="1"/>
  <c r="F61" i="1"/>
  <c r="B3" i="3" s="1"/>
  <c r="B7" i="3" l="1"/>
  <c r="B4" i="3"/>
  <c r="D3" i="3"/>
  <c r="C7" i="3"/>
  <c r="C4" i="3"/>
  <c r="E3" i="3"/>
</calcChain>
</file>

<file path=xl/comments1.xml><?xml version="1.0" encoding="utf-8"?>
<comments xmlns="http://schemas.openxmlformats.org/spreadsheetml/2006/main">
  <authors>
    <author>Katarzyna O.</author>
  </authors>
  <commentList>
    <comment ref="C1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Dodać do IPSM I kwartału 2026 wraz z przydzieleniem klientów z listy
</t>
        </r>
      </text>
    </comment>
  </commentList>
</comments>
</file>

<file path=xl/sharedStrings.xml><?xml version="1.0" encoding="utf-8"?>
<sst xmlns="http://schemas.openxmlformats.org/spreadsheetml/2006/main" count="320" uniqueCount="90">
  <si>
    <t>I - XII  2024</t>
  </si>
  <si>
    <t>I - XII  2025</t>
  </si>
  <si>
    <t>FIRMA</t>
  </si>
  <si>
    <t>OBRÓT</t>
  </si>
  <si>
    <t>ZYSK</t>
  </si>
  <si>
    <t>MARŻA</t>
  </si>
  <si>
    <t>KAT</t>
  </si>
  <si>
    <t>RÓŻNICA</t>
  </si>
  <si>
    <t>HUSQVARNA</t>
  </si>
  <si>
    <t>A</t>
  </si>
  <si>
    <t>BZ</t>
  </si>
  <si>
    <t>FAGRONSERV</t>
  </si>
  <si>
    <t>TECH</t>
  </si>
  <si>
    <t>FORMASTER</t>
  </si>
  <si>
    <t>CERKAMED</t>
  </si>
  <si>
    <t>GOLDDROP</t>
  </si>
  <si>
    <t>TREFL</t>
  </si>
  <si>
    <t>STALPRODUKT</t>
  </si>
  <si>
    <t>VESUVIUS</t>
  </si>
  <si>
    <t>ELTECHSPZOO</t>
  </si>
  <si>
    <t>HHPOLSKA</t>
  </si>
  <si>
    <t>BITRON</t>
  </si>
  <si>
    <t>D i poniżej</t>
  </si>
  <si>
    <t>W</t>
  </si>
  <si>
    <t>TARNWELL</t>
  </si>
  <si>
    <t>AXTONE</t>
  </si>
  <si>
    <t>INGREMIO2</t>
  </si>
  <si>
    <t>DUBIELVIT2</t>
  </si>
  <si>
    <t>BITNER2</t>
  </si>
  <si>
    <t>U JEDRUSI2</t>
  </si>
  <si>
    <t>BORGWARNER</t>
  </si>
  <si>
    <t>EUPHORA</t>
  </si>
  <si>
    <t>GALECO</t>
  </si>
  <si>
    <t>PKL</t>
  </si>
  <si>
    <t>BENDALUTZ</t>
  </si>
  <si>
    <t>ROYALCANIN / ROYALCAN2</t>
  </si>
  <si>
    <t>COGNOR</t>
  </si>
  <si>
    <t>RCKIK LUBL</t>
  </si>
  <si>
    <t>MERAWEX</t>
  </si>
  <si>
    <t>LERG</t>
  </si>
  <si>
    <t>TMTECHNOLO</t>
  </si>
  <si>
    <t>MABUCHI</t>
  </si>
  <si>
    <t>TEVA</t>
  </si>
  <si>
    <t>UTCCCS</t>
  </si>
  <si>
    <t>DRUMET</t>
  </si>
  <si>
    <t>BURY</t>
  </si>
  <si>
    <t>WPJ2</t>
  </si>
  <si>
    <t>B</t>
  </si>
  <si>
    <t>KOELNER</t>
  </si>
  <si>
    <t>MĄCZKA</t>
  </si>
  <si>
    <t>ARCELOR</t>
  </si>
  <si>
    <t>ROLLMIX</t>
  </si>
  <si>
    <t>ZASLAWTSS</t>
  </si>
  <si>
    <t>FENIXMETAL</t>
  </si>
  <si>
    <t>SZPITALUNI</t>
  </si>
  <si>
    <t>BMZPOLAND</t>
  </si>
  <si>
    <t>WESTERBERG</t>
  </si>
  <si>
    <t>UJ</t>
  </si>
  <si>
    <t>MRT</t>
  </si>
  <si>
    <t>C</t>
  </si>
  <si>
    <t>KSPORT</t>
  </si>
  <si>
    <t>EXPRAN</t>
  </si>
  <si>
    <t>CERSANIT</t>
  </si>
  <si>
    <t>PROTECH</t>
  </si>
  <si>
    <t>AXASTENMAN</t>
  </si>
  <si>
    <t>FOREST</t>
  </si>
  <si>
    <t>OMEGASP</t>
  </si>
  <si>
    <t>SZPITALDZI</t>
  </si>
  <si>
    <t>RCKIK RACI</t>
  </si>
  <si>
    <t>SPLAST</t>
  </si>
  <si>
    <t>RCKIK KATO</t>
  </si>
  <si>
    <t>RCKIK RZE</t>
  </si>
  <si>
    <t>Wzrost</t>
  </si>
  <si>
    <t>Suma</t>
  </si>
  <si>
    <t>Plan Sprzedaży 2026 kat. A</t>
  </si>
  <si>
    <t>Plan Sprzedaży 2026 na inne kat.</t>
  </si>
  <si>
    <t>Plan Sprzedaży 2026 ogólny</t>
  </si>
  <si>
    <t>Kwota wzrostu 2026-2025</t>
  </si>
  <si>
    <t>% PSO</t>
  </si>
  <si>
    <t>% PSM</t>
  </si>
  <si>
    <t>OPIEKUN</t>
  </si>
  <si>
    <t>PC</t>
  </si>
  <si>
    <t>KS</t>
  </si>
  <si>
    <t>TS</t>
  </si>
  <si>
    <t>RCKIK</t>
  </si>
  <si>
    <t>OBRÓT 2025</t>
  </si>
  <si>
    <t>MARŻA 2025</t>
  </si>
  <si>
    <t>PSO 2026</t>
  </si>
  <si>
    <t>PSM 2026</t>
  </si>
  <si>
    <t>WZROST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</si>
</sst>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4" tint="-0.499984740745262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2"/>
    <xf numFmtId="0" fontId="3" fillId="0" borderId="0" xfId="2" applyAlignment="1">
      <alignment horizontal="center"/>
    </xf>
    <xf numFmtId="0" fontId="3" fillId="0" borderId="0" xfId="2" applyBorder="1" applyAlignment="1">
      <alignment horizontal="center"/>
    </xf>
    <xf numFmtId="4" fontId="3" fillId="0" borderId="0" xfId="2" applyNumberFormat="1"/>
    <xf numFmtId="0" fontId="3" fillId="0" borderId="0" xfId="2" applyFill="1" applyBorder="1" applyAlignment="1">
      <alignment horizontal="center"/>
    </xf>
    <xf numFmtId="4" fontId="3" fillId="0" borderId="0" xfId="2" applyNumberFormat="1" applyFill="1"/>
    <xf numFmtId="0" fontId="5" fillId="0" borderId="0" xfId="2" applyFont="1" applyFill="1"/>
    <xf numFmtId="0" fontId="3" fillId="2" borderId="0" xfId="2" applyFill="1" applyAlignment="1">
      <alignment horizontal="center"/>
    </xf>
    <xf numFmtId="0" fontId="6" fillId="0" borderId="0" xfId="2" applyFont="1"/>
    <xf numFmtId="0" fontId="3" fillId="3" borderId="0" xfId="2" applyFill="1" applyAlignment="1">
      <alignment horizontal="center"/>
    </xf>
    <xf numFmtId="0" fontId="6" fillId="0" borderId="0" xfId="2" applyFont="1" applyAlignment="1">
      <alignment horizontal="center"/>
    </xf>
    <xf numFmtId="10" fontId="3" fillId="0" borderId="0" xfId="4" applyNumberFormat="1" applyFont="1" applyFill="1"/>
    <xf numFmtId="0" fontId="6" fillId="2" borderId="0" xfId="2" applyFont="1" applyFill="1" applyAlignment="1">
      <alignment horizontal="center"/>
    </xf>
    <xf numFmtId="0" fontId="6" fillId="3" borderId="0" xfId="2" applyFont="1" applyFill="1" applyAlignment="1">
      <alignment horizontal="center"/>
    </xf>
    <xf numFmtId="0" fontId="3" fillId="3" borderId="0" xfId="2" applyFill="1" applyAlignment="1">
      <alignment horizontal="center"/>
    </xf>
    <xf numFmtId="0" fontId="7" fillId="0" borderId="0" xfId="0" applyFont="1"/>
    <xf numFmtId="0" fontId="2" fillId="0" borderId="0" xfId="0" applyFont="1"/>
    <xf numFmtId="9" fontId="7" fillId="0" borderId="0" xfId="0" applyNumberFormat="1" applyFont="1"/>
    <xf numFmtId="4" fontId="2" fillId="0" borderId="0" xfId="0" applyNumberFormat="1" applyFont="1"/>
    <xf numFmtId="4" fontId="7" fillId="0" borderId="0" xfId="0" applyNumberFormat="1" applyFont="1"/>
    <xf numFmtId="0" fontId="8" fillId="0" borderId="0" xfId="0" applyFont="1"/>
    <xf numFmtId="0" fontId="9" fillId="0" borderId="0" xfId="0" applyFont="1"/>
    <xf numFmtId="4" fontId="8" fillId="0" borderId="0" xfId="0" applyNumberFormat="1" applyFont="1"/>
    <xf numFmtId="10" fontId="7" fillId="0" borderId="0" xfId="1" applyNumberFormat="1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" fontId="0" fillId="0" borderId="0" xfId="0" applyNumberFormat="1"/>
    <xf numFmtId="10" fontId="0" fillId="0" borderId="0" xfId="1" applyNumberFormat="1" applyFont="1"/>
    <xf numFmtId="4" fontId="0" fillId="0" borderId="0" xfId="1" applyNumberFormat="1" applyFont="1"/>
  </cellXfs>
  <cellStyles count="5">
    <cellStyle name="Normalny" xfId="0" builtinId="0"/>
    <cellStyle name="Normalny 2" xfId="3"/>
    <cellStyle name="Normalny 3" xfId="2"/>
    <cellStyle name="Procentowy" xfId="1" builtinId="5"/>
    <cellStyle name="Procentowy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topLeftCell="A40" workbookViewId="0">
      <selection activeCell="F61" sqref="F61"/>
    </sheetView>
  </sheetViews>
  <sheetFormatPr defaultRowHeight="14.4" x14ac:dyDescent="0.3"/>
  <cols>
    <col min="1" max="1" width="27.5546875" customWidth="1"/>
    <col min="2" max="2" width="14.109375" customWidth="1"/>
    <col min="3" max="3" width="12.6640625" customWidth="1"/>
    <col min="4" max="4" width="12.5546875" customWidth="1"/>
    <col min="5" max="5" width="11.33203125" customWidth="1"/>
    <col min="6" max="6" width="13.109375" customWidth="1"/>
    <col min="7" max="7" width="12.33203125" customWidth="1"/>
    <col min="11" max="11" width="13.44140625" customWidth="1"/>
    <col min="12" max="12" width="15" customWidth="1"/>
  </cols>
  <sheetData>
    <row r="1" spans="1:11" x14ac:dyDescent="0.3">
      <c r="A1" s="1"/>
      <c r="B1" s="13" t="s">
        <v>0</v>
      </c>
      <c r="C1" s="13"/>
      <c r="D1" s="13"/>
      <c r="E1" s="13"/>
      <c r="F1" s="14" t="s">
        <v>1</v>
      </c>
      <c r="G1" s="15"/>
      <c r="H1" s="15"/>
      <c r="I1" s="15"/>
      <c r="J1" s="1"/>
    </row>
    <row r="2" spans="1:11" x14ac:dyDescent="0.3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3</v>
      </c>
      <c r="G2" s="2" t="s">
        <v>4</v>
      </c>
      <c r="H2" s="2" t="s">
        <v>5</v>
      </c>
      <c r="I2" s="2" t="s">
        <v>6</v>
      </c>
      <c r="J2" s="3" t="s">
        <v>7</v>
      </c>
      <c r="K2" s="5" t="s">
        <v>80</v>
      </c>
    </row>
    <row r="3" spans="1:11" x14ac:dyDescent="0.3">
      <c r="A3" s="1" t="s">
        <v>8</v>
      </c>
      <c r="B3" s="4">
        <v>401005.04</v>
      </c>
      <c r="C3" s="4">
        <v>128374.7179</v>
      </c>
      <c r="D3" s="12">
        <v>0.32013243000636604</v>
      </c>
      <c r="E3" s="8" t="s">
        <v>9</v>
      </c>
      <c r="F3" s="4">
        <v>407104.29</v>
      </c>
      <c r="G3" s="4">
        <v>136461.52050000001</v>
      </c>
      <c r="H3" s="12">
        <v>0.33520039914096711</v>
      </c>
      <c r="I3" s="10" t="s">
        <v>9</v>
      </c>
      <c r="J3" s="11" t="s">
        <v>10</v>
      </c>
      <c r="K3" t="s">
        <v>81</v>
      </c>
    </row>
    <row r="4" spans="1:11" x14ac:dyDescent="0.3">
      <c r="A4" s="1" t="s">
        <v>11</v>
      </c>
      <c r="B4" s="4">
        <v>524421.24</v>
      </c>
      <c r="C4" s="4">
        <v>283800.57709999999</v>
      </c>
      <c r="D4" s="12">
        <v>0.54116911263929734</v>
      </c>
      <c r="E4" s="8" t="s">
        <v>9</v>
      </c>
      <c r="F4" s="4">
        <v>267220.64</v>
      </c>
      <c r="G4" s="4">
        <v>128777.8325</v>
      </c>
      <c r="H4" s="12">
        <v>0.48191574011648203</v>
      </c>
      <c r="I4" s="10" t="s">
        <v>9</v>
      </c>
      <c r="J4" s="11" t="s">
        <v>10</v>
      </c>
      <c r="K4" t="s">
        <v>81</v>
      </c>
    </row>
    <row r="5" spans="1:11" x14ac:dyDescent="0.3">
      <c r="A5" s="1" t="s">
        <v>12</v>
      </c>
      <c r="B5" s="4">
        <v>152963.21</v>
      </c>
      <c r="C5" s="4">
        <v>85207.918799999999</v>
      </c>
      <c r="D5" s="12">
        <v>0.55704844844717893</v>
      </c>
      <c r="E5" s="8" t="s">
        <v>9</v>
      </c>
      <c r="F5" s="4">
        <v>235679.65</v>
      </c>
      <c r="G5" s="4">
        <v>109445.8407</v>
      </c>
      <c r="H5" s="12">
        <v>0.46438392411054585</v>
      </c>
      <c r="I5" s="10" t="s">
        <v>9</v>
      </c>
      <c r="J5" s="11" t="s">
        <v>10</v>
      </c>
      <c r="K5" t="s">
        <v>81</v>
      </c>
    </row>
    <row r="6" spans="1:11" x14ac:dyDescent="0.3">
      <c r="A6" s="1" t="s">
        <v>13</v>
      </c>
      <c r="B6" s="4">
        <v>154983.63</v>
      </c>
      <c r="C6" s="4">
        <v>109898.14</v>
      </c>
      <c r="D6" s="12">
        <v>0.70909514766172399</v>
      </c>
      <c r="E6" s="8" t="s">
        <v>9</v>
      </c>
      <c r="F6" s="4">
        <v>149315.15</v>
      </c>
      <c r="G6" s="4">
        <v>102864.67750000001</v>
      </c>
      <c r="H6" s="12">
        <v>0.68890984940242173</v>
      </c>
      <c r="I6" s="10" t="s">
        <v>9</v>
      </c>
      <c r="J6" s="11" t="s">
        <v>10</v>
      </c>
      <c r="K6" t="s">
        <v>81</v>
      </c>
    </row>
    <row r="7" spans="1:11" x14ac:dyDescent="0.3">
      <c r="A7" s="1" t="s">
        <v>14</v>
      </c>
      <c r="B7" s="4">
        <v>189311.1</v>
      </c>
      <c r="C7" s="4">
        <v>84185.495899999994</v>
      </c>
      <c r="D7" s="12">
        <v>0.44469392391676976</v>
      </c>
      <c r="E7" s="8" t="s">
        <v>9</v>
      </c>
      <c r="F7" s="4">
        <v>222572.57</v>
      </c>
      <c r="G7" s="4">
        <v>98035.942999999999</v>
      </c>
      <c r="H7" s="12">
        <v>0.44046731814257256</v>
      </c>
      <c r="I7" s="10" t="s">
        <v>9</v>
      </c>
      <c r="J7" s="11" t="s">
        <v>10</v>
      </c>
      <c r="K7" t="s">
        <v>82</v>
      </c>
    </row>
    <row r="8" spans="1:11" x14ac:dyDescent="0.3">
      <c r="A8" s="1" t="s">
        <v>15</v>
      </c>
      <c r="B8" s="4">
        <v>258712.84</v>
      </c>
      <c r="C8" s="4">
        <v>59289.288999999997</v>
      </c>
      <c r="D8" s="12">
        <v>0.2291702607416006</v>
      </c>
      <c r="E8" s="8" t="s">
        <v>9</v>
      </c>
      <c r="F8" s="4">
        <v>274532.21999999997</v>
      </c>
      <c r="G8" s="4">
        <v>86407.245999999999</v>
      </c>
      <c r="H8" s="12">
        <v>0.31474355177690988</v>
      </c>
      <c r="I8" s="10" t="s">
        <v>9</v>
      </c>
      <c r="J8" s="11" t="s">
        <v>10</v>
      </c>
      <c r="K8" t="s">
        <v>81</v>
      </c>
    </row>
    <row r="9" spans="1:11" x14ac:dyDescent="0.3">
      <c r="A9" s="1" t="s">
        <v>16</v>
      </c>
      <c r="B9" s="4">
        <v>146681.29</v>
      </c>
      <c r="C9" s="4">
        <v>60185.222000000002</v>
      </c>
      <c r="D9" s="12">
        <v>0.41031287630481023</v>
      </c>
      <c r="E9" s="8" t="s">
        <v>9</v>
      </c>
      <c r="F9" s="4">
        <v>145693.84</v>
      </c>
      <c r="G9" s="4">
        <v>67516.125</v>
      </c>
      <c r="H9" s="12">
        <v>0.46341097880322191</v>
      </c>
      <c r="I9" s="10" t="s">
        <v>9</v>
      </c>
      <c r="J9" s="11" t="s">
        <v>10</v>
      </c>
      <c r="K9" t="s">
        <v>81</v>
      </c>
    </row>
    <row r="10" spans="1:11" x14ac:dyDescent="0.3">
      <c r="A10" s="1" t="s">
        <v>17</v>
      </c>
      <c r="B10" s="4">
        <v>77560.61</v>
      </c>
      <c r="C10" s="4">
        <v>34266.067999999999</v>
      </c>
      <c r="D10" s="12">
        <v>0.44179729891242475</v>
      </c>
      <c r="E10" s="8" t="s">
        <v>9</v>
      </c>
      <c r="F10" s="4">
        <v>139174.5</v>
      </c>
      <c r="G10" s="4">
        <v>65661.486999999994</v>
      </c>
      <c r="H10" s="12">
        <v>0.47179251227775199</v>
      </c>
      <c r="I10" s="10" t="s">
        <v>9</v>
      </c>
      <c r="J10" s="11" t="s">
        <v>10</v>
      </c>
      <c r="K10" t="s">
        <v>82</v>
      </c>
    </row>
    <row r="11" spans="1:11" x14ac:dyDescent="0.3">
      <c r="A11" s="1" t="s">
        <v>18</v>
      </c>
      <c r="B11" s="4">
        <v>172800.78</v>
      </c>
      <c r="C11" s="4">
        <v>95287.21</v>
      </c>
      <c r="D11" s="12">
        <v>0.55142812434064248</v>
      </c>
      <c r="E11" s="8" t="s">
        <v>9</v>
      </c>
      <c r="F11" s="4">
        <v>120324.02</v>
      </c>
      <c r="G11" s="4">
        <v>59611.294999999998</v>
      </c>
      <c r="H11" s="12">
        <v>0.49542306681575299</v>
      </c>
      <c r="I11" s="10" t="s">
        <v>9</v>
      </c>
      <c r="J11" s="11" t="s">
        <v>10</v>
      </c>
      <c r="K11" t="s">
        <v>82</v>
      </c>
    </row>
    <row r="12" spans="1:11" x14ac:dyDescent="0.3">
      <c r="A12" s="1" t="s">
        <v>19</v>
      </c>
      <c r="B12" s="4">
        <v>82630.2</v>
      </c>
      <c r="C12" s="4">
        <v>41863.879999999997</v>
      </c>
      <c r="D12" s="12">
        <v>0.50664139745516767</v>
      </c>
      <c r="E12" s="8" t="s">
        <v>9</v>
      </c>
      <c r="F12" s="4">
        <v>114185</v>
      </c>
      <c r="G12" s="4">
        <v>58342.09</v>
      </c>
      <c r="H12" s="12">
        <v>0.51094355650917367</v>
      </c>
      <c r="I12" s="10" t="s">
        <v>9</v>
      </c>
      <c r="J12" s="11" t="s">
        <v>10</v>
      </c>
      <c r="K12" t="s">
        <v>82</v>
      </c>
    </row>
    <row r="13" spans="1:11" x14ac:dyDescent="0.3">
      <c r="A13" s="1" t="s">
        <v>20</v>
      </c>
      <c r="B13" s="4">
        <v>137419</v>
      </c>
      <c r="C13" s="4">
        <v>40414.705999999998</v>
      </c>
      <c r="D13" s="12">
        <v>0.29409838523057219</v>
      </c>
      <c r="E13" s="8" t="s">
        <v>9</v>
      </c>
      <c r="F13" s="4">
        <v>208355.19</v>
      </c>
      <c r="G13" s="4">
        <v>57574.622000000003</v>
      </c>
      <c r="H13" s="12">
        <v>0.27632919535145728</v>
      </c>
      <c r="I13" s="10" t="s">
        <v>9</v>
      </c>
      <c r="J13" s="11" t="s">
        <v>10</v>
      </c>
      <c r="K13" t="s">
        <v>83</v>
      </c>
    </row>
    <row r="14" spans="1:11" x14ac:dyDescent="0.3">
      <c r="A14" s="1" t="s">
        <v>21</v>
      </c>
      <c r="B14" s="4">
        <v>5554.82</v>
      </c>
      <c r="C14" s="4">
        <v>1186.19</v>
      </c>
      <c r="D14" s="12">
        <v>0.21354247302342833</v>
      </c>
      <c r="E14" s="8" t="s">
        <v>22</v>
      </c>
      <c r="F14" s="6">
        <v>97879.82</v>
      </c>
      <c r="G14" s="6">
        <v>52167.554400000001</v>
      </c>
      <c r="H14" s="12">
        <v>0.53297558577447324</v>
      </c>
      <c r="I14" s="10" t="s">
        <v>9</v>
      </c>
      <c r="J14" s="11" t="s">
        <v>23</v>
      </c>
      <c r="K14" t="s">
        <v>81</v>
      </c>
    </row>
    <row r="15" spans="1:11" x14ac:dyDescent="0.3">
      <c r="A15" s="1" t="s">
        <v>24</v>
      </c>
      <c r="B15" s="4">
        <v>179323.86</v>
      </c>
      <c r="C15" s="4">
        <v>41917.734199999999</v>
      </c>
      <c r="D15" s="12">
        <v>0.23375436040691966</v>
      </c>
      <c r="E15" s="8" t="s">
        <v>9</v>
      </c>
      <c r="F15" s="4">
        <v>169386.52</v>
      </c>
      <c r="G15" s="4">
        <v>48241.32</v>
      </c>
      <c r="H15" s="12">
        <v>0.28480023085662309</v>
      </c>
      <c r="I15" s="10" t="s">
        <v>9</v>
      </c>
      <c r="J15" s="11" t="s">
        <v>10</v>
      </c>
      <c r="K15" t="s">
        <v>81</v>
      </c>
    </row>
    <row r="16" spans="1:11" x14ac:dyDescent="0.3">
      <c r="A16" s="1" t="s">
        <v>25</v>
      </c>
      <c r="B16" s="4">
        <v>69923.429999999993</v>
      </c>
      <c r="C16" s="4">
        <v>34158.879999999997</v>
      </c>
      <c r="D16" s="12">
        <v>0.48851836930768416</v>
      </c>
      <c r="E16" s="8" t="s">
        <v>9</v>
      </c>
      <c r="F16" s="6">
        <v>82353.56</v>
      </c>
      <c r="G16" s="6">
        <v>47290.573199999999</v>
      </c>
      <c r="H16" s="12">
        <v>0.57423835958032654</v>
      </c>
      <c r="I16" s="10" t="s">
        <v>9</v>
      </c>
      <c r="J16" s="11" t="s">
        <v>10</v>
      </c>
      <c r="K16" t="s">
        <v>81</v>
      </c>
    </row>
    <row r="17" spans="1:11" x14ac:dyDescent="0.3">
      <c r="A17" s="1" t="s">
        <v>26</v>
      </c>
      <c r="B17" s="4">
        <v>137193.76</v>
      </c>
      <c r="C17" s="4">
        <v>51316.353999999999</v>
      </c>
      <c r="D17" s="12">
        <v>0.3740429156544729</v>
      </c>
      <c r="E17" s="8" t="s">
        <v>9</v>
      </c>
      <c r="F17" s="4">
        <v>111803.75</v>
      </c>
      <c r="G17" s="4">
        <v>45156.122000000003</v>
      </c>
      <c r="H17" s="12">
        <v>0.40388736513757367</v>
      </c>
      <c r="I17" s="10" t="s">
        <v>9</v>
      </c>
      <c r="J17" s="11" t="s">
        <v>10</v>
      </c>
      <c r="K17" t="s">
        <v>82</v>
      </c>
    </row>
    <row r="18" spans="1:11" x14ac:dyDescent="0.3">
      <c r="A18" s="1" t="s">
        <v>27</v>
      </c>
      <c r="B18" s="4">
        <v>191248.9</v>
      </c>
      <c r="C18" s="4">
        <v>63819.4133</v>
      </c>
      <c r="D18" s="12">
        <v>0.3336981980027075</v>
      </c>
      <c r="E18" s="8" t="s">
        <v>9</v>
      </c>
      <c r="F18" s="4">
        <v>130847.63</v>
      </c>
      <c r="G18" s="4">
        <v>44496.04</v>
      </c>
      <c r="H18" s="12">
        <v>0.34005996134587996</v>
      </c>
      <c r="I18" s="10" t="s">
        <v>9</v>
      </c>
      <c r="J18" s="11" t="s">
        <v>10</v>
      </c>
      <c r="K18" t="s">
        <v>83</v>
      </c>
    </row>
    <row r="19" spans="1:11" x14ac:dyDescent="0.3">
      <c r="A19" s="1" t="s">
        <v>28</v>
      </c>
      <c r="B19" s="4">
        <v>180969.08</v>
      </c>
      <c r="C19" s="4">
        <v>50010.378700000001</v>
      </c>
      <c r="D19" s="12">
        <v>0.27634764292331049</v>
      </c>
      <c r="E19" s="8" t="s">
        <v>9</v>
      </c>
      <c r="F19" s="6">
        <v>147394.44</v>
      </c>
      <c r="G19" s="6">
        <v>42551.160199999998</v>
      </c>
      <c r="H19" s="12">
        <v>0.28868904552980423</v>
      </c>
      <c r="I19" s="10" t="s">
        <v>9</v>
      </c>
      <c r="J19" s="11" t="s">
        <v>10</v>
      </c>
      <c r="K19" t="s">
        <v>81</v>
      </c>
    </row>
    <row r="20" spans="1:11" x14ac:dyDescent="0.3">
      <c r="A20" s="1" t="s">
        <v>29</v>
      </c>
      <c r="B20" s="4">
        <v>133809.56</v>
      </c>
      <c r="C20" s="4">
        <v>47584.480000000003</v>
      </c>
      <c r="D20" s="12">
        <v>0.35561345542127187</v>
      </c>
      <c r="E20" s="8" t="s">
        <v>9</v>
      </c>
      <c r="F20" s="4">
        <v>118465.04</v>
      </c>
      <c r="G20" s="4">
        <v>41789.35</v>
      </c>
      <c r="H20" s="12">
        <v>0.35275681331808945</v>
      </c>
      <c r="I20" s="10" t="s">
        <v>9</v>
      </c>
      <c r="J20" s="11" t="s">
        <v>10</v>
      </c>
      <c r="K20" t="s">
        <v>82</v>
      </c>
    </row>
    <row r="21" spans="1:11" x14ac:dyDescent="0.3">
      <c r="A21" s="1" t="s">
        <v>30</v>
      </c>
      <c r="B21" s="4">
        <v>268465.65000000002</v>
      </c>
      <c r="C21" s="4">
        <v>64853.366000000002</v>
      </c>
      <c r="D21" s="12">
        <v>0.24157044299708361</v>
      </c>
      <c r="E21" s="8" t="s">
        <v>9</v>
      </c>
      <c r="F21" s="6">
        <v>166692.63</v>
      </c>
      <c r="G21" s="6">
        <v>41621.864999999998</v>
      </c>
      <c r="H21" s="12">
        <v>0.24969229293460662</v>
      </c>
      <c r="I21" s="10" t="s">
        <v>9</v>
      </c>
      <c r="J21" s="11" t="s">
        <v>10</v>
      </c>
      <c r="K21" t="s">
        <v>81</v>
      </c>
    </row>
    <row r="22" spans="1:11" x14ac:dyDescent="0.3">
      <c r="A22" s="1" t="s">
        <v>31</v>
      </c>
      <c r="B22" s="4">
        <v>36573.67</v>
      </c>
      <c r="C22" s="4">
        <v>17964.141</v>
      </c>
      <c r="D22" s="12">
        <v>0.4911768766984555</v>
      </c>
      <c r="E22" s="8" t="s">
        <v>9</v>
      </c>
      <c r="F22" s="4">
        <v>80410.45</v>
      </c>
      <c r="G22" s="4">
        <v>37133.829599999997</v>
      </c>
      <c r="H22" s="12">
        <v>0.46180352926765111</v>
      </c>
      <c r="I22" s="10" t="s">
        <v>9</v>
      </c>
      <c r="J22" s="11" t="s">
        <v>10</v>
      </c>
      <c r="K22" t="s">
        <v>83</v>
      </c>
    </row>
    <row r="23" spans="1:11" x14ac:dyDescent="0.3">
      <c r="A23" s="1" t="s">
        <v>32</v>
      </c>
      <c r="B23" s="4">
        <v>83475.679999999993</v>
      </c>
      <c r="C23" s="4">
        <v>26206.571499999998</v>
      </c>
      <c r="D23" s="12">
        <v>0.31394259381894224</v>
      </c>
      <c r="E23" s="8" t="s">
        <v>9</v>
      </c>
      <c r="F23" s="4">
        <v>98586.61</v>
      </c>
      <c r="G23" s="4">
        <v>35844.9375</v>
      </c>
      <c r="H23" s="12">
        <v>0.36358829561134115</v>
      </c>
      <c r="I23" s="10" t="s">
        <v>9</v>
      </c>
      <c r="J23" s="11" t="s">
        <v>10</v>
      </c>
      <c r="K23" t="s">
        <v>81</v>
      </c>
    </row>
    <row r="24" spans="1:11" x14ac:dyDescent="0.3">
      <c r="A24" s="1" t="s">
        <v>33</v>
      </c>
      <c r="B24" s="4">
        <v>0</v>
      </c>
      <c r="C24" s="4">
        <v>0</v>
      </c>
      <c r="D24" s="12" t="e">
        <v>#DIV/0!</v>
      </c>
      <c r="E24" s="1"/>
      <c r="F24" s="4">
        <v>123732.54</v>
      </c>
      <c r="G24" s="4">
        <v>33624.190900000001</v>
      </c>
      <c r="H24" s="12">
        <v>0.27174897484525901</v>
      </c>
      <c r="I24" s="10" t="s">
        <v>9</v>
      </c>
      <c r="J24" s="11" t="s">
        <v>23</v>
      </c>
      <c r="K24" t="s">
        <v>81</v>
      </c>
    </row>
    <row r="25" spans="1:11" x14ac:dyDescent="0.3">
      <c r="A25" s="1" t="s">
        <v>34</v>
      </c>
      <c r="B25" s="4">
        <v>35816.15</v>
      </c>
      <c r="C25" s="4">
        <v>17167.276000000002</v>
      </c>
      <c r="D25" s="12">
        <v>0.47931662113320389</v>
      </c>
      <c r="E25" s="8" t="s">
        <v>9</v>
      </c>
      <c r="F25" s="6">
        <v>71983.429999999993</v>
      </c>
      <c r="G25" s="6">
        <v>33556.03</v>
      </c>
      <c r="H25" s="12">
        <v>0.46616325451565732</v>
      </c>
      <c r="I25" s="10" t="s">
        <v>9</v>
      </c>
      <c r="J25" s="11" t="s">
        <v>10</v>
      </c>
      <c r="K25" t="s">
        <v>82</v>
      </c>
    </row>
    <row r="26" spans="1:11" x14ac:dyDescent="0.3">
      <c r="A26" s="9" t="s">
        <v>35</v>
      </c>
      <c r="B26" s="4">
        <v>76708.679999999993</v>
      </c>
      <c r="C26" s="4">
        <v>26540.49</v>
      </c>
      <c r="D26" s="12">
        <v>0.34599070144343513</v>
      </c>
      <c r="E26" s="8" t="s">
        <v>9</v>
      </c>
      <c r="F26" s="4">
        <v>69417.679999999993</v>
      </c>
      <c r="G26" s="4">
        <v>31163.96</v>
      </c>
      <c r="H26" s="12">
        <v>0.44893404677309878</v>
      </c>
      <c r="I26" s="10" t="s">
        <v>9</v>
      </c>
      <c r="J26" s="11" t="s">
        <v>10</v>
      </c>
      <c r="K26" t="s">
        <v>81</v>
      </c>
    </row>
    <row r="27" spans="1:11" x14ac:dyDescent="0.3">
      <c r="A27" s="1" t="s">
        <v>36</v>
      </c>
      <c r="B27" s="4">
        <v>49215.82</v>
      </c>
      <c r="C27" s="4">
        <v>12600.556</v>
      </c>
      <c r="D27" s="12">
        <v>0.25602653780837137</v>
      </c>
      <c r="E27" s="8" t="s">
        <v>9</v>
      </c>
      <c r="F27" s="4">
        <v>119998.65</v>
      </c>
      <c r="G27" s="4">
        <v>30238.101999999999</v>
      </c>
      <c r="H27" s="12">
        <v>0.25198701818728797</v>
      </c>
      <c r="I27" s="10" t="s">
        <v>9</v>
      </c>
      <c r="J27" s="11" t="s">
        <v>10</v>
      </c>
      <c r="K27" t="s">
        <v>81</v>
      </c>
    </row>
    <row r="28" spans="1:11" x14ac:dyDescent="0.3">
      <c r="A28" s="1" t="s">
        <v>37</v>
      </c>
      <c r="B28" s="4">
        <v>82804.509999999995</v>
      </c>
      <c r="C28" s="4">
        <v>28813.171600000001</v>
      </c>
      <c r="D28" s="12">
        <v>0.34796621101918246</v>
      </c>
      <c r="E28" s="8" t="s">
        <v>9</v>
      </c>
      <c r="F28" s="4">
        <v>73150.06</v>
      </c>
      <c r="G28" s="4">
        <v>28520.219400000002</v>
      </c>
      <c r="H28" s="12">
        <v>0.38988647992906639</v>
      </c>
      <c r="I28" s="10" t="s">
        <v>9</v>
      </c>
      <c r="J28" s="11" t="s">
        <v>10</v>
      </c>
      <c r="K28" t="s">
        <v>84</v>
      </c>
    </row>
    <row r="29" spans="1:11" x14ac:dyDescent="0.3">
      <c r="A29" s="1" t="s">
        <v>38</v>
      </c>
      <c r="B29" s="4">
        <v>63604.44</v>
      </c>
      <c r="C29" s="4">
        <v>18343.732</v>
      </c>
      <c r="D29" s="12">
        <v>0.28840332530244744</v>
      </c>
      <c r="E29" s="8" t="s">
        <v>9</v>
      </c>
      <c r="F29" s="4">
        <v>88227.36</v>
      </c>
      <c r="G29" s="4">
        <v>27634.552</v>
      </c>
      <c r="H29" s="12">
        <v>0.31321975405361785</v>
      </c>
      <c r="I29" s="10" t="s">
        <v>9</v>
      </c>
      <c r="J29" s="11" t="s">
        <v>10</v>
      </c>
      <c r="K29" t="s">
        <v>81</v>
      </c>
    </row>
    <row r="30" spans="1:11" x14ac:dyDescent="0.3">
      <c r="A30" s="1" t="s">
        <v>39</v>
      </c>
      <c r="B30" s="4">
        <v>97444.56</v>
      </c>
      <c r="C30" s="4">
        <v>26675.776000000002</v>
      </c>
      <c r="D30" s="12">
        <v>0.27375336293785923</v>
      </c>
      <c r="E30" s="8" t="s">
        <v>9</v>
      </c>
      <c r="F30" s="4">
        <v>97190.84</v>
      </c>
      <c r="G30" s="4">
        <v>26742.5</v>
      </c>
      <c r="H30" s="12">
        <v>0.27515453102370552</v>
      </c>
      <c r="I30" s="10" t="s">
        <v>9</v>
      </c>
      <c r="J30" s="11" t="s">
        <v>10</v>
      </c>
      <c r="K30" t="s">
        <v>81</v>
      </c>
    </row>
    <row r="31" spans="1:11" x14ac:dyDescent="0.3">
      <c r="A31" s="1" t="s">
        <v>40</v>
      </c>
      <c r="B31" s="4">
        <v>93267.5</v>
      </c>
      <c r="C31" s="4">
        <v>21637.874100000001</v>
      </c>
      <c r="D31" s="12">
        <v>0.23199800680837376</v>
      </c>
      <c r="E31" s="8" t="s">
        <v>9</v>
      </c>
      <c r="F31" s="4">
        <v>94703.6</v>
      </c>
      <c r="G31" s="4">
        <v>26444.1034</v>
      </c>
      <c r="H31" s="12">
        <v>0.27923018132362443</v>
      </c>
      <c r="I31" s="10" t="s">
        <v>9</v>
      </c>
      <c r="J31" s="11" t="s">
        <v>10</v>
      </c>
      <c r="K31" t="s">
        <v>81</v>
      </c>
    </row>
    <row r="32" spans="1:11" x14ac:dyDescent="0.3">
      <c r="A32" s="1" t="s">
        <v>41</v>
      </c>
      <c r="B32" s="4">
        <v>83047.12</v>
      </c>
      <c r="C32" s="4">
        <v>36881.627999999997</v>
      </c>
      <c r="D32" s="12">
        <v>0.44410484072174927</v>
      </c>
      <c r="E32" s="8" t="s">
        <v>9</v>
      </c>
      <c r="F32" s="4">
        <v>65318.73</v>
      </c>
      <c r="G32" s="4">
        <v>26401.421999999999</v>
      </c>
      <c r="H32" s="12">
        <v>0.40419374350970994</v>
      </c>
      <c r="I32" s="10" t="s">
        <v>9</v>
      </c>
      <c r="J32" s="11" t="s">
        <v>10</v>
      </c>
      <c r="K32" t="s">
        <v>81</v>
      </c>
    </row>
    <row r="33" spans="1:11" x14ac:dyDescent="0.3">
      <c r="A33" s="1" t="s">
        <v>42</v>
      </c>
      <c r="B33" s="4">
        <v>160727.93</v>
      </c>
      <c r="C33" s="4">
        <v>30450.662</v>
      </c>
      <c r="D33" s="12">
        <v>0.18945470149463134</v>
      </c>
      <c r="E33" s="8" t="s">
        <v>9</v>
      </c>
      <c r="F33" s="4">
        <v>131876.85</v>
      </c>
      <c r="G33" s="4">
        <v>24597.785</v>
      </c>
      <c r="H33" s="12">
        <v>0.18652087155554595</v>
      </c>
      <c r="I33" s="10" t="s">
        <v>9</v>
      </c>
      <c r="J33" s="11" t="s">
        <v>10</v>
      </c>
      <c r="K33" t="s">
        <v>81</v>
      </c>
    </row>
    <row r="34" spans="1:11" x14ac:dyDescent="0.3">
      <c r="A34" s="1" t="s">
        <v>43</v>
      </c>
      <c r="B34" s="4">
        <v>100578.97</v>
      </c>
      <c r="C34" s="4">
        <v>25347.945</v>
      </c>
      <c r="D34" s="12">
        <v>0.25202032790751389</v>
      </c>
      <c r="E34" s="8" t="s">
        <v>9</v>
      </c>
      <c r="F34" s="4">
        <v>103717.46</v>
      </c>
      <c r="G34" s="4">
        <v>23501.945</v>
      </c>
      <c r="H34" s="12">
        <v>0.22659584027607307</v>
      </c>
      <c r="I34" s="10" t="s">
        <v>9</v>
      </c>
      <c r="J34" s="11" t="s">
        <v>10</v>
      </c>
      <c r="K34" t="s">
        <v>81</v>
      </c>
    </row>
    <row r="35" spans="1:11" x14ac:dyDescent="0.3">
      <c r="A35" s="1" t="s">
        <v>44</v>
      </c>
      <c r="B35" s="4">
        <v>89954.38</v>
      </c>
      <c r="C35" s="4">
        <v>19627.470499999999</v>
      </c>
      <c r="D35" s="12">
        <v>0.21819360546979477</v>
      </c>
      <c r="E35" s="8" t="s">
        <v>9</v>
      </c>
      <c r="F35" s="4">
        <v>101544.44</v>
      </c>
      <c r="G35" s="4">
        <v>23195.654500000001</v>
      </c>
      <c r="H35" s="12">
        <v>0.22842860229471942</v>
      </c>
      <c r="I35" s="10" t="s">
        <v>9</v>
      </c>
      <c r="J35" s="11" t="s">
        <v>10</v>
      </c>
      <c r="K35" t="s">
        <v>81</v>
      </c>
    </row>
    <row r="36" spans="1:11" x14ac:dyDescent="0.3">
      <c r="A36" s="1" t="s">
        <v>45</v>
      </c>
      <c r="B36" s="4">
        <v>53594.85</v>
      </c>
      <c r="C36" s="4">
        <v>15147.386500000001</v>
      </c>
      <c r="D36" s="12">
        <v>0.2826276498581487</v>
      </c>
      <c r="E36" s="8" t="s">
        <v>9</v>
      </c>
      <c r="F36" s="4">
        <v>71719.759999999995</v>
      </c>
      <c r="G36" s="4">
        <v>22911.101999999999</v>
      </c>
      <c r="H36" s="12">
        <v>0.31945313258159258</v>
      </c>
      <c r="I36" s="10" t="s">
        <v>9</v>
      </c>
      <c r="J36" s="11" t="s">
        <v>10</v>
      </c>
      <c r="K36" t="s">
        <v>81</v>
      </c>
    </row>
    <row r="37" spans="1:11" x14ac:dyDescent="0.3">
      <c r="A37" s="9" t="s">
        <v>46</v>
      </c>
      <c r="B37" s="4">
        <v>20930.849999999999</v>
      </c>
      <c r="C37" s="4">
        <v>10513.45</v>
      </c>
      <c r="D37" s="12">
        <v>0.50229446009120515</v>
      </c>
      <c r="E37" s="8" t="s">
        <v>47</v>
      </c>
      <c r="F37" s="4">
        <v>49207.47</v>
      </c>
      <c r="G37" s="4">
        <v>22487.084999999999</v>
      </c>
      <c r="H37" s="12">
        <v>0.45698518944379785</v>
      </c>
      <c r="I37" s="10" t="s">
        <v>9</v>
      </c>
      <c r="J37" s="11" t="s">
        <v>23</v>
      </c>
      <c r="K37" t="s">
        <v>82</v>
      </c>
    </row>
    <row r="38" spans="1:11" x14ac:dyDescent="0.3">
      <c r="A38" s="1" t="s">
        <v>48</v>
      </c>
      <c r="B38" s="4">
        <v>0</v>
      </c>
      <c r="C38" s="4">
        <v>0</v>
      </c>
      <c r="D38" s="12" t="e">
        <v>#DIV/0!</v>
      </c>
      <c r="E38" s="1"/>
      <c r="F38" s="4">
        <v>67441.3</v>
      </c>
      <c r="G38" s="4">
        <v>20816.245500000001</v>
      </c>
      <c r="H38" s="12">
        <v>0.30865723970326786</v>
      </c>
      <c r="I38" s="10" t="s">
        <v>9</v>
      </c>
      <c r="J38" s="11" t="s">
        <v>23</v>
      </c>
      <c r="K38" t="s">
        <v>81</v>
      </c>
    </row>
    <row r="39" spans="1:11" x14ac:dyDescent="0.3">
      <c r="A39" s="1" t="s">
        <v>49</v>
      </c>
      <c r="B39" s="4">
        <v>130939.48</v>
      </c>
      <c r="C39" s="4">
        <v>35976.606699999997</v>
      </c>
      <c r="D39" s="12">
        <v>0.27475751927531711</v>
      </c>
      <c r="E39" s="8" t="s">
        <v>9</v>
      </c>
      <c r="F39" s="4">
        <v>66402.070000000007</v>
      </c>
      <c r="G39" s="4">
        <v>20139.966799999998</v>
      </c>
      <c r="H39" s="12">
        <v>0.30330329762310115</v>
      </c>
      <c r="I39" s="10" t="s">
        <v>9</v>
      </c>
      <c r="J39" s="11" t="s">
        <v>10</v>
      </c>
      <c r="K39" t="s">
        <v>82</v>
      </c>
    </row>
    <row r="40" spans="1:11" x14ac:dyDescent="0.3">
      <c r="A40" s="1" t="s">
        <v>50</v>
      </c>
      <c r="B40" s="4">
        <v>81959.8</v>
      </c>
      <c r="C40" s="4">
        <v>21220.33</v>
      </c>
      <c r="D40" s="12">
        <v>0.25891144195081006</v>
      </c>
      <c r="E40" s="8" t="s">
        <v>9</v>
      </c>
      <c r="F40" s="6">
        <v>66847.100000000006</v>
      </c>
      <c r="G40" s="6">
        <v>19984.580000000002</v>
      </c>
      <c r="H40" s="12">
        <v>0.29895956593479744</v>
      </c>
      <c r="I40" s="10" t="s">
        <v>9</v>
      </c>
      <c r="J40" s="11" t="s">
        <v>10</v>
      </c>
      <c r="K40" t="s">
        <v>82</v>
      </c>
    </row>
    <row r="41" spans="1:11" x14ac:dyDescent="0.3">
      <c r="A41" s="1" t="s">
        <v>51</v>
      </c>
      <c r="B41" s="4">
        <v>48467.9</v>
      </c>
      <c r="C41" s="4">
        <v>12707.838</v>
      </c>
      <c r="D41" s="12">
        <v>0.2621908108253091</v>
      </c>
      <c r="E41" s="8" t="s">
        <v>9</v>
      </c>
      <c r="F41" s="4">
        <v>69458.98</v>
      </c>
      <c r="G41" s="4">
        <v>19249.490000000002</v>
      </c>
      <c r="H41" s="12">
        <v>0.2771346483924757</v>
      </c>
      <c r="I41" s="10" t="s">
        <v>9</v>
      </c>
      <c r="J41" s="11" t="s">
        <v>10</v>
      </c>
      <c r="K41" t="s">
        <v>82</v>
      </c>
    </row>
    <row r="42" spans="1:11" x14ac:dyDescent="0.3">
      <c r="A42" s="1" t="s">
        <v>52</v>
      </c>
      <c r="B42" s="4">
        <v>38585.99</v>
      </c>
      <c r="C42" s="4">
        <v>17181.182799999999</v>
      </c>
      <c r="D42" s="12">
        <v>0.44526997493131576</v>
      </c>
      <c r="E42" s="8" t="s">
        <v>9</v>
      </c>
      <c r="F42" s="4">
        <v>42837.25</v>
      </c>
      <c r="G42" s="4">
        <v>19001.228999999999</v>
      </c>
      <c r="H42" s="12">
        <v>0.44356789943332031</v>
      </c>
      <c r="I42" s="10" t="s">
        <v>9</v>
      </c>
      <c r="J42" s="11" t="s">
        <v>10</v>
      </c>
      <c r="K42" t="s">
        <v>81</v>
      </c>
    </row>
    <row r="43" spans="1:11" x14ac:dyDescent="0.3">
      <c r="A43" s="1" t="s">
        <v>53</v>
      </c>
      <c r="B43" s="4">
        <v>37261.379999999997</v>
      </c>
      <c r="C43" s="4">
        <v>17770.14</v>
      </c>
      <c r="D43" s="12">
        <v>0.47690504216429991</v>
      </c>
      <c r="E43" s="8" t="s">
        <v>9</v>
      </c>
      <c r="F43" s="4">
        <v>38140.199999999997</v>
      </c>
      <c r="G43" s="4">
        <v>18623.16</v>
      </c>
      <c r="H43" s="12">
        <v>0.48828165557600645</v>
      </c>
      <c r="I43" s="10" t="s">
        <v>9</v>
      </c>
      <c r="J43" s="11" t="s">
        <v>10</v>
      </c>
      <c r="K43" t="s">
        <v>82</v>
      </c>
    </row>
    <row r="44" spans="1:11" x14ac:dyDescent="0.3">
      <c r="A44" s="1" t="s">
        <v>54</v>
      </c>
      <c r="B44" s="4">
        <v>39694.35</v>
      </c>
      <c r="C44" s="4">
        <v>17963.45</v>
      </c>
      <c r="D44" s="12">
        <v>0.45254425377919028</v>
      </c>
      <c r="E44" s="8" t="s">
        <v>9</v>
      </c>
      <c r="F44" s="4">
        <v>40579.199999999997</v>
      </c>
      <c r="G44" s="4">
        <v>18534.349999999999</v>
      </c>
      <c r="H44" s="12">
        <v>0.45674508122387825</v>
      </c>
      <c r="I44" s="10" t="s">
        <v>9</v>
      </c>
      <c r="J44" s="11" t="s">
        <v>10</v>
      </c>
      <c r="K44" t="s">
        <v>83</v>
      </c>
    </row>
    <row r="45" spans="1:11" x14ac:dyDescent="0.3">
      <c r="A45" s="1" t="s">
        <v>55</v>
      </c>
      <c r="B45" s="4">
        <v>34716.75</v>
      </c>
      <c r="C45" s="4">
        <v>21353.044999999998</v>
      </c>
      <c r="D45" s="12">
        <v>0.61506463018571722</v>
      </c>
      <c r="E45" s="8" t="s">
        <v>9</v>
      </c>
      <c r="F45" s="6">
        <v>23297.25</v>
      </c>
      <c r="G45" s="6">
        <v>17744.384999999998</v>
      </c>
      <c r="H45" s="12">
        <v>0.76165148247110703</v>
      </c>
      <c r="I45" s="10" t="s">
        <v>9</v>
      </c>
      <c r="J45" s="11" t="s">
        <v>10</v>
      </c>
      <c r="K45" t="s">
        <v>81</v>
      </c>
    </row>
    <row r="46" spans="1:11" x14ac:dyDescent="0.3">
      <c r="A46" s="1" t="s">
        <v>56</v>
      </c>
      <c r="B46" s="4">
        <v>62072.86</v>
      </c>
      <c r="C46" s="4">
        <v>23136.91</v>
      </c>
      <c r="D46" s="12">
        <v>0.37273794054277504</v>
      </c>
      <c r="E46" s="8" t="s">
        <v>9</v>
      </c>
      <c r="F46" s="4">
        <v>37681.86</v>
      </c>
      <c r="G46" s="4">
        <v>17657.45</v>
      </c>
      <c r="H46" s="12">
        <v>0.46859284546994229</v>
      </c>
      <c r="I46" s="10" t="s">
        <v>9</v>
      </c>
      <c r="J46" s="11" t="s">
        <v>10</v>
      </c>
      <c r="K46" t="s">
        <v>83</v>
      </c>
    </row>
    <row r="47" spans="1:11" x14ac:dyDescent="0.3">
      <c r="A47" s="1" t="s">
        <v>57</v>
      </c>
      <c r="B47" s="4">
        <v>22147.23</v>
      </c>
      <c r="C47" s="4">
        <v>11632.303</v>
      </c>
      <c r="D47" s="12">
        <v>0.52522608922199299</v>
      </c>
      <c r="E47" s="8" t="s">
        <v>47</v>
      </c>
      <c r="F47" s="4">
        <v>30714.63</v>
      </c>
      <c r="G47" s="4">
        <v>16857.86</v>
      </c>
      <c r="H47" s="12">
        <v>0.5488544058645668</v>
      </c>
      <c r="I47" s="10" t="s">
        <v>9</v>
      </c>
      <c r="J47" s="11" t="s">
        <v>23</v>
      </c>
      <c r="K47" t="s">
        <v>82</v>
      </c>
    </row>
    <row r="48" spans="1:11" x14ac:dyDescent="0.3">
      <c r="A48" s="1" t="s">
        <v>58</v>
      </c>
      <c r="B48" s="4">
        <v>11127.18</v>
      </c>
      <c r="C48" s="4">
        <v>6485.7960000000003</v>
      </c>
      <c r="D48" s="12">
        <v>0.58287868085175221</v>
      </c>
      <c r="E48" s="8" t="s">
        <v>59</v>
      </c>
      <c r="F48" s="4">
        <v>34485.39</v>
      </c>
      <c r="G48" s="4">
        <v>14901.4948</v>
      </c>
      <c r="H48" s="12">
        <v>0.43211037485729464</v>
      </c>
      <c r="I48" s="10" t="s">
        <v>9</v>
      </c>
      <c r="J48" s="11" t="s">
        <v>23</v>
      </c>
      <c r="K48" t="s">
        <v>83</v>
      </c>
    </row>
    <row r="49" spans="1:11" x14ac:dyDescent="0.3">
      <c r="A49" s="1" t="s">
        <v>60</v>
      </c>
      <c r="B49" s="4">
        <v>24858.55</v>
      </c>
      <c r="C49" s="4">
        <v>11125.41</v>
      </c>
      <c r="D49" s="12">
        <v>0.44754863014938523</v>
      </c>
      <c r="E49" s="8" t="s">
        <v>47</v>
      </c>
      <c r="F49" s="4">
        <v>27288.31</v>
      </c>
      <c r="G49" s="4">
        <v>14832</v>
      </c>
      <c r="H49" s="12">
        <v>0.54352944539255088</v>
      </c>
      <c r="I49" s="10" t="s">
        <v>9</v>
      </c>
      <c r="J49" s="11" t="s">
        <v>23</v>
      </c>
      <c r="K49" t="s">
        <v>81</v>
      </c>
    </row>
    <row r="50" spans="1:11" x14ac:dyDescent="0.3">
      <c r="A50" s="1" t="s">
        <v>61</v>
      </c>
      <c r="B50" s="4">
        <v>68469.5</v>
      </c>
      <c r="C50" s="4">
        <v>20676.82</v>
      </c>
      <c r="D50" s="12">
        <v>0.30198584771321535</v>
      </c>
      <c r="E50" s="8" t="s">
        <v>9</v>
      </c>
      <c r="F50" s="4">
        <v>48144.92</v>
      </c>
      <c r="G50" s="4">
        <v>14411.39</v>
      </c>
      <c r="H50" s="12">
        <v>0.2993335537788826</v>
      </c>
      <c r="I50" s="10" t="s">
        <v>9</v>
      </c>
      <c r="J50" s="11" t="s">
        <v>10</v>
      </c>
      <c r="K50" t="s">
        <v>83</v>
      </c>
    </row>
    <row r="51" spans="1:11" x14ac:dyDescent="0.3">
      <c r="A51" s="1" t="s">
        <v>62</v>
      </c>
      <c r="B51" s="4">
        <v>156678.1</v>
      </c>
      <c r="C51" s="4">
        <v>29334.3439</v>
      </c>
      <c r="D51" s="12">
        <v>0.18722682940372648</v>
      </c>
      <c r="E51" s="8" t="s">
        <v>9</v>
      </c>
      <c r="F51" s="4">
        <v>47222.879999999997</v>
      </c>
      <c r="G51" s="4">
        <v>14349.880999999999</v>
      </c>
      <c r="H51" s="12">
        <v>0.303875600132817</v>
      </c>
      <c r="I51" s="10" t="s">
        <v>9</v>
      </c>
      <c r="J51" s="11" t="s">
        <v>10</v>
      </c>
      <c r="K51" t="s">
        <v>83</v>
      </c>
    </row>
    <row r="52" spans="1:11" x14ac:dyDescent="0.3">
      <c r="A52" s="1" t="s">
        <v>63</v>
      </c>
      <c r="B52" s="4">
        <v>23206.6</v>
      </c>
      <c r="C52" s="4">
        <v>10807.02</v>
      </c>
      <c r="D52" s="12">
        <v>0.46568734756491692</v>
      </c>
      <c r="E52" s="8" t="s">
        <v>47</v>
      </c>
      <c r="F52" s="4">
        <v>27165.57</v>
      </c>
      <c r="G52" s="4">
        <v>12926.25</v>
      </c>
      <c r="H52" s="12">
        <v>0.47583209187217496</v>
      </c>
      <c r="I52" s="10" t="s">
        <v>9</v>
      </c>
      <c r="J52" s="11" t="s">
        <v>23</v>
      </c>
      <c r="K52" t="s">
        <v>83</v>
      </c>
    </row>
    <row r="53" spans="1:11" x14ac:dyDescent="0.3">
      <c r="A53" s="1" t="s">
        <v>64</v>
      </c>
      <c r="B53" s="4">
        <v>78864.13</v>
      </c>
      <c r="C53" s="4">
        <v>33594.698199999999</v>
      </c>
      <c r="D53" s="12">
        <v>0.42598197938657278</v>
      </c>
      <c r="E53" s="8" t="s">
        <v>9</v>
      </c>
      <c r="F53" s="6">
        <v>31008.13</v>
      </c>
      <c r="G53" s="6">
        <v>12780.796200000001</v>
      </c>
      <c r="H53" s="12">
        <v>0.41217565199836304</v>
      </c>
      <c r="I53" s="10" t="s">
        <v>9</v>
      </c>
      <c r="J53" s="11" t="s">
        <v>10</v>
      </c>
      <c r="K53" t="s">
        <v>82</v>
      </c>
    </row>
    <row r="54" spans="1:11" x14ac:dyDescent="0.3">
      <c r="A54" s="1" t="s">
        <v>65</v>
      </c>
      <c r="B54" s="4">
        <v>32234.94</v>
      </c>
      <c r="C54" s="4">
        <v>12463.67</v>
      </c>
      <c r="D54" s="12">
        <v>0.38665094459614319</v>
      </c>
      <c r="E54" s="8" t="s">
        <v>9</v>
      </c>
      <c r="F54" s="4">
        <v>27422.720000000001</v>
      </c>
      <c r="G54" s="4">
        <v>12603.5</v>
      </c>
      <c r="H54" s="12">
        <v>0.4596006523058252</v>
      </c>
      <c r="I54" s="10" t="s">
        <v>9</v>
      </c>
      <c r="J54" s="11" t="s">
        <v>10</v>
      </c>
      <c r="K54" t="s">
        <v>83</v>
      </c>
    </row>
    <row r="55" spans="1:11" x14ac:dyDescent="0.3">
      <c r="A55" s="1" t="s">
        <v>66</v>
      </c>
      <c r="B55" s="4">
        <v>25135.9</v>
      </c>
      <c r="C55" s="4">
        <v>14391.050999999999</v>
      </c>
      <c r="D55" s="12">
        <v>0.57252976818017254</v>
      </c>
      <c r="E55" s="8" t="s">
        <v>9</v>
      </c>
      <c r="F55" s="4">
        <v>22528.04</v>
      </c>
      <c r="G55" s="4">
        <v>12426.5915</v>
      </c>
      <c r="H55" s="12">
        <v>0.55160553248307442</v>
      </c>
      <c r="I55" s="10" t="s">
        <v>9</v>
      </c>
      <c r="J55" s="11" t="s">
        <v>10</v>
      </c>
      <c r="K55" t="s">
        <v>82</v>
      </c>
    </row>
    <row r="56" spans="1:11" x14ac:dyDescent="0.3">
      <c r="A56" s="1" t="s">
        <v>67</v>
      </c>
      <c r="B56" s="4">
        <v>9762</v>
      </c>
      <c r="C56" s="4">
        <v>5723.46</v>
      </c>
      <c r="D56" s="12">
        <v>0.58629993853718498</v>
      </c>
      <c r="E56" s="8" t="s">
        <v>59</v>
      </c>
      <c r="F56" s="4">
        <v>53200.57</v>
      </c>
      <c r="G56" s="4">
        <v>12403.14</v>
      </c>
      <c r="H56" s="12">
        <v>0.2331392314029718</v>
      </c>
      <c r="I56" s="10" t="s">
        <v>9</v>
      </c>
      <c r="J56" s="11" t="s">
        <v>23</v>
      </c>
      <c r="K56" t="s">
        <v>83</v>
      </c>
    </row>
    <row r="57" spans="1:11" x14ac:dyDescent="0.3">
      <c r="A57" s="1" t="s">
        <v>68</v>
      </c>
      <c r="B57" s="4">
        <v>27663.41</v>
      </c>
      <c r="C57" s="4">
        <v>12054.867099999999</v>
      </c>
      <c r="D57" s="12">
        <v>0.43576938273336513</v>
      </c>
      <c r="E57" s="8" t="s">
        <v>9</v>
      </c>
      <c r="F57" s="4">
        <v>27298.28</v>
      </c>
      <c r="G57" s="4">
        <v>12225.977800000001</v>
      </c>
      <c r="H57" s="12">
        <v>0.44786623186515784</v>
      </c>
      <c r="I57" s="10" t="s">
        <v>9</v>
      </c>
      <c r="J57" s="11" t="s">
        <v>10</v>
      </c>
      <c r="K57" t="s">
        <v>84</v>
      </c>
    </row>
    <row r="58" spans="1:11" x14ac:dyDescent="0.3">
      <c r="A58" s="1" t="s">
        <v>69</v>
      </c>
      <c r="B58" s="4">
        <v>21527.89</v>
      </c>
      <c r="C58" s="4">
        <v>7691.8315000000002</v>
      </c>
      <c r="D58" s="12">
        <v>0.35729611680475887</v>
      </c>
      <c r="E58" s="8" t="s">
        <v>47</v>
      </c>
      <c r="F58" s="4">
        <v>36026.11</v>
      </c>
      <c r="G58" s="4">
        <v>12163.9594</v>
      </c>
      <c r="H58" s="12">
        <v>0.33764287623615202</v>
      </c>
      <c r="I58" s="10" t="s">
        <v>9</v>
      </c>
      <c r="J58" s="11" t="s">
        <v>23</v>
      </c>
      <c r="K58" t="s">
        <v>81</v>
      </c>
    </row>
    <row r="59" spans="1:11" x14ac:dyDescent="0.3">
      <c r="A59" s="1" t="s">
        <v>70</v>
      </c>
      <c r="B59" s="4">
        <v>70052.070000000007</v>
      </c>
      <c r="C59" s="4">
        <v>14348.184999999999</v>
      </c>
      <c r="D59" s="12">
        <v>0.2048217133340956</v>
      </c>
      <c r="E59" s="8" t="s">
        <v>9</v>
      </c>
      <c r="F59" s="4">
        <v>54082.21</v>
      </c>
      <c r="G59" s="4">
        <v>10946.8722</v>
      </c>
      <c r="H59" s="12">
        <v>0.20241170248035353</v>
      </c>
      <c r="I59" s="10" t="s">
        <v>9</v>
      </c>
      <c r="J59" s="11" t="s">
        <v>10</v>
      </c>
      <c r="K59" t="s">
        <v>84</v>
      </c>
    </row>
    <row r="60" spans="1:11" x14ac:dyDescent="0.3">
      <c r="A60" s="1" t="s">
        <v>71</v>
      </c>
      <c r="B60" s="4">
        <v>47404</v>
      </c>
      <c r="C60" s="4">
        <v>8775.0043000000005</v>
      </c>
      <c r="D60" s="12">
        <v>0.18511105180997386</v>
      </c>
      <c r="E60" s="8" t="s">
        <v>47</v>
      </c>
      <c r="F60" s="4">
        <v>54811</v>
      </c>
      <c r="G60" s="4">
        <v>9864.0368999999992</v>
      </c>
      <c r="H60" s="12">
        <v>0.1799645490868621</v>
      </c>
      <c r="I60" s="10" t="s">
        <v>9</v>
      </c>
      <c r="J60" s="11" t="s">
        <v>23</v>
      </c>
      <c r="K60" t="s">
        <v>84</v>
      </c>
    </row>
    <row r="61" spans="1:11" s="17" customFormat="1" x14ac:dyDescent="0.3">
      <c r="A61" s="7" t="s">
        <v>73</v>
      </c>
      <c r="F61" s="19">
        <f>SUM(F3:F60)</f>
        <v>5723850.3600000003</v>
      </c>
      <c r="G61" s="19">
        <f>SUM(G3:G60)</f>
        <v>2143454.6884000003</v>
      </c>
    </row>
    <row r="63" spans="1:11" x14ac:dyDescent="0.3">
      <c r="A63" s="22"/>
      <c r="B63" s="22"/>
      <c r="C63" s="22"/>
      <c r="D63" s="22"/>
      <c r="E63" s="22"/>
      <c r="F63" s="22"/>
      <c r="G63" s="22"/>
    </row>
  </sheetData>
  <mergeCells count="2">
    <mergeCell ref="B1:E1"/>
    <mergeCell ref="F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"/>
  <sheetViews>
    <sheetView workbookViewId="0">
      <selection activeCell="F2" sqref="F2"/>
    </sheetView>
  </sheetViews>
  <sheetFormatPr defaultRowHeight="14.4" x14ac:dyDescent="0.3"/>
  <cols>
    <col min="1" max="1" width="11.5546875" customWidth="1"/>
    <col min="2" max="2" width="28.21875" customWidth="1"/>
    <col min="3" max="4" width="21.21875" customWidth="1"/>
    <col min="5" max="5" width="16.77734375" customWidth="1"/>
    <col min="6" max="6" width="18.109375" customWidth="1"/>
    <col min="7" max="7" width="12.21875" customWidth="1"/>
  </cols>
  <sheetData>
    <row r="1" spans="1:7" x14ac:dyDescent="0.3">
      <c r="A1" s="26" t="s">
        <v>80</v>
      </c>
      <c r="B1" s="26" t="s">
        <v>85</v>
      </c>
      <c r="C1" s="26" t="s">
        <v>86</v>
      </c>
      <c r="D1" s="26" t="s">
        <v>89</v>
      </c>
      <c r="E1" s="26" t="s">
        <v>87</v>
      </c>
      <c r="F1" s="26" t="s">
        <v>88</v>
      </c>
      <c r="G1" s="26" t="s">
        <v>79</v>
      </c>
    </row>
    <row r="2" spans="1:7" x14ac:dyDescent="0.3">
      <c r="A2" s="27" t="s">
        <v>82</v>
      </c>
      <c r="B2" s="28">
        <f>SUMIF('KAT A'!K3:K60,"KS",'KAT A'!F3:F60)</f>
        <v>1272814.93</v>
      </c>
      <c r="C2" s="28">
        <f>SUMIF('KAT A'!K3:K60,"KS",'KAT A'!G3:G60)</f>
        <v>544701.84649999987</v>
      </c>
      <c r="D2" s="29">
        <v>1.1000000000000001</v>
      </c>
      <c r="E2" s="30">
        <f>B2*D2</f>
        <v>1400096.423</v>
      </c>
      <c r="F2" s="30">
        <f>C2*D2</f>
        <v>599172.03114999994</v>
      </c>
      <c r="G2" s="29">
        <f>F2/F6</f>
        <v>0.2541233315767441</v>
      </c>
    </row>
    <row r="3" spans="1:7" x14ac:dyDescent="0.3">
      <c r="A3" s="27" t="s">
        <v>81</v>
      </c>
      <c r="B3" s="28">
        <f>SUMIF('KAT A'!K3:K60,"PC",'KAT A'!F3:F60)</f>
        <v>3506177.4999999995</v>
      </c>
      <c r="C3" s="28">
        <f>SUMIF('KAT A'!K3:K60,"PC",'KAT A'!G3:G60)</f>
        <v>1280203.7881999998</v>
      </c>
      <c r="D3" s="29">
        <v>1.1000000000000001</v>
      </c>
      <c r="E3" s="30">
        <f t="shared" ref="E3:F5" si="0">B3*D3</f>
        <v>3856795.25</v>
      </c>
      <c r="F3" s="30">
        <f t="shared" ref="F3:F5" si="1">C3*D3</f>
        <v>1408224.1670199998</v>
      </c>
      <c r="G3" s="29">
        <f>F3/F6</f>
        <v>0.59726188527718249</v>
      </c>
    </row>
    <row r="4" spans="1:7" x14ac:dyDescent="0.3">
      <c r="A4" s="27" t="s">
        <v>83</v>
      </c>
      <c r="B4" s="28">
        <f>SUMIF('KAT A'!K3:K60,"TS",'KAT A'!F3:F60)</f>
        <v>735516.37999999989</v>
      </c>
      <c r="C4" s="28">
        <f>SUMIF('KAT A'!K3:K60,"TS",'KAT A'!G3:G60)</f>
        <v>256991.94740000006</v>
      </c>
      <c r="D4" s="29">
        <v>1.1000000000000001</v>
      </c>
      <c r="E4" s="30">
        <f t="shared" si="0"/>
        <v>809068.01799999992</v>
      </c>
      <c r="F4" s="30">
        <f t="shared" si="1"/>
        <v>282691.14214000007</v>
      </c>
      <c r="G4" s="29">
        <f>F4/F6</f>
        <v>0.11989614186425088</v>
      </c>
    </row>
    <row r="5" spans="1:7" x14ac:dyDescent="0.3">
      <c r="A5" s="27" t="s">
        <v>84</v>
      </c>
      <c r="B5" s="28">
        <f>SUMIF('KAT A'!K3:K60,"RCKIK",'KAT A'!F3:F60)</f>
        <v>209341.55</v>
      </c>
      <c r="C5" s="28">
        <f>SUMIF('KAT A'!K3:K60,"RCKIK",'KAT A'!G3:G60)</f>
        <v>61557.106299999999</v>
      </c>
      <c r="D5" s="29">
        <v>1.1000000000000001</v>
      </c>
      <c r="E5" s="30">
        <f t="shared" si="0"/>
        <v>230275.70500000002</v>
      </c>
      <c r="F5" s="30">
        <f t="shared" si="1"/>
        <v>67712.816930000001</v>
      </c>
      <c r="G5" s="29">
        <f>F5/F6</f>
        <v>2.8718641281822395E-2</v>
      </c>
    </row>
    <row r="6" spans="1:7" x14ac:dyDescent="0.3">
      <c r="B6" s="19">
        <f t="shared" ref="B6:C6" si="2">SUM(B2:B5)</f>
        <v>5723850.3599999994</v>
      </c>
      <c r="C6" s="19">
        <f t="shared" si="2"/>
        <v>2143454.6883999999</v>
      </c>
      <c r="E6" s="19">
        <f t="shared" ref="E6:F6" si="3">SUM(E2:E5)</f>
        <v>6296235.3960000006</v>
      </c>
      <c r="F6" s="19">
        <f t="shared" si="3"/>
        <v>2357800.1572400001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workbookViewId="0">
      <selection activeCell="B3" sqref="B3"/>
    </sheetView>
  </sheetViews>
  <sheetFormatPr defaultRowHeight="14.4" x14ac:dyDescent="0.3"/>
  <cols>
    <col min="1" max="1" width="31.44140625" customWidth="1"/>
    <col min="2" max="5" width="16.33203125" customWidth="1"/>
  </cols>
  <sheetData>
    <row r="2" spans="1:5" x14ac:dyDescent="0.3">
      <c r="A2" s="16" t="s">
        <v>72</v>
      </c>
      <c r="B2" s="18">
        <v>1.1000000000000001</v>
      </c>
      <c r="C2" s="18">
        <v>1.1000000000000001</v>
      </c>
      <c r="D2" s="25" t="s">
        <v>78</v>
      </c>
      <c r="E2" s="25" t="s">
        <v>79</v>
      </c>
    </row>
    <row r="3" spans="1:5" x14ac:dyDescent="0.3">
      <c r="A3" s="16" t="s">
        <v>74</v>
      </c>
      <c r="B3" s="20">
        <f>'KAT A'!F61*B2</f>
        <v>6296235.3960000006</v>
      </c>
      <c r="C3" s="20">
        <f>'KAT A'!G61*C2</f>
        <v>2357800.1572400006</v>
      </c>
      <c r="D3" s="24">
        <f>B3/B6</f>
        <v>0.65681159892594043</v>
      </c>
      <c r="E3" s="24">
        <f>C3/C6</f>
        <v>0.65132601028729298</v>
      </c>
    </row>
    <row r="4" spans="1:5" x14ac:dyDescent="0.3">
      <c r="A4" s="16" t="s">
        <v>77</v>
      </c>
      <c r="B4" s="20">
        <f>B3-'KAT A'!F61</f>
        <v>572385.03600000031</v>
      </c>
      <c r="C4" s="20">
        <f>C3-'KAT A'!G61</f>
        <v>214345.46884000022</v>
      </c>
      <c r="D4" s="16"/>
      <c r="E4" s="16"/>
    </row>
    <row r="6" spans="1:5" x14ac:dyDescent="0.3">
      <c r="A6" s="21" t="s">
        <v>76</v>
      </c>
      <c r="B6" s="23">
        <v>9586060</v>
      </c>
      <c r="C6" s="23">
        <v>3620000</v>
      </c>
    </row>
    <row r="7" spans="1:5" x14ac:dyDescent="0.3">
      <c r="A7" s="21" t="s">
        <v>75</v>
      </c>
      <c r="B7" s="23">
        <f>B6-B3</f>
        <v>3289824.6039999994</v>
      </c>
      <c r="C7" s="23">
        <f>C6-C3</f>
        <v>1262199.8427599994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KAT A</vt:lpstr>
      <vt:lpstr>PODSUMOWANIE</vt:lpstr>
      <vt:lpstr>PLAN SPRZEDAZY KAT 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2026-01-27T10:29:54Z</dcterms:created>
  <dcterms:modified xsi:type="dcterms:W3CDTF">2026-01-27T12:03:32Z</dcterms:modified>
</cp:coreProperties>
</file>