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zynao\Documents\Etimex\Analizy\"/>
    </mc:Choice>
  </mc:AlternateContent>
  <xr:revisionPtr revIDLastSave="0" documentId="13_ncr:1_{36106269-1F22-416E-8EDC-D2F684E148E2}" xr6:coauthVersionLast="47" xr6:coauthVersionMax="47" xr10:uidLastSave="{00000000-0000-0000-0000-000000000000}"/>
  <bookViews>
    <workbookView xWindow="-108" yWindow="-108" windowWidth="23256" windowHeight="12456" firstSheet="1" activeTab="6" xr2:uid="{00000000-000D-0000-FFFF-FFFF00000000}"/>
  </bookViews>
  <sheets>
    <sheet name="2020 testowo" sheetId="1" r:id="rId1"/>
    <sheet name="2021 powyżej 7 dni" sheetId="2" r:id="rId2"/>
    <sheet name="2022 powyżej 7 dni " sheetId="4" r:id="rId3"/>
    <sheet name="2023 powyżej 7 dni " sheetId="5" r:id="rId4"/>
    <sheet name="2024 powyżej 7 dni" sheetId="6" r:id="rId5"/>
    <sheet name="2025 powyżej 7 dni " sheetId="7" r:id="rId6"/>
    <sheet name="2026 powyżej 7 dni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8" l="1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G3" i="8"/>
  <c r="B12" i="8" s="1"/>
  <c r="B3" i="8" l="1"/>
  <c r="B4" i="8"/>
  <c r="B10" i="8"/>
  <c r="B1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4" i="8"/>
  <c r="D3" i="8"/>
  <c r="D2" i="8"/>
  <c r="D40" i="7" l="1"/>
  <c r="D39" i="7"/>
  <c r="D38" i="7"/>
  <c r="D37" i="7"/>
  <c r="D36" i="7" l="1"/>
  <c r="D35" i="7"/>
  <c r="D34" i="7"/>
  <c r="D33" i="7"/>
  <c r="D32" i="7"/>
  <c r="D31" i="7"/>
  <c r="D30" i="7"/>
  <c r="D29" i="7"/>
  <c r="D28" i="7"/>
  <c r="D27" i="7" l="1"/>
  <c r="D26" i="7"/>
  <c r="D25" i="7"/>
  <c r="D24" i="7"/>
  <c r="D23" i="7"/>
  <c r="D22" i="7"/>
  <c r="D21" i="7"/>
  <c r="D20" i="7"/>
  <c r="B6" i="7" l="1"/>
  <c r="B5" i="7"/>
  <c r="D19" i="7" l="1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3" i="7"/>
  <c r="D2" i="7" l="1"/>
  <c r="D44" i="6" l="1"/>
  <c r="D43" i="6" l="1"/>
  <c r="D42" i="6" l="1"/>
  <c r="D41" i="6" l="1"/>
  <c r="D40" i="6" l="1"/>
  <c r="D39" i="6" l="1"/>
  <c r="D38" i="6" l="1"/>
  <c r="D37" i="6" l="1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B34" i="2" l="1"/>
  <c r="D34" i="2" s="1"/>
  <c r="C34" i="2"/>
  <c r="C36" i="4"/>
  <c r="B36" i="4"/>
  <c r="D36" i="4" s="1"/>
  <c r="D2" i="5" l="1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5" i="4" l="1"/>
  <c r="D34" i="4" l="1"/>
  <c r="D33" i="4" l="1"/>
  <c r="D32" i="4" l="1"/>
  <c r="D31" i="4" l="1"/>
  <c r="D30" i="4" l="1"/>
  <c r="D29" i="4" l="1"/>
  <c r="D28" i="4" l="1"/>
  <c r="D27" i="4" l="1"/>
  <c r="D26" i="4" l="1"/>
  <c r="D25" i="4" l="1"/>
  <c r="D24" i="4" l="1"/>
  <c r="D23" i="4" l="1"/>
  <c r="D22" i="4" l="1"/>
  <c r="D21" i="4" l="1"/>
  <c r="D20" i="4" l="1"/>
  <c r="D19" i="4" l="1"/>
  <c r="D18" i="4" l="1"/>
  <c r="D17" i="4" l="1"/>
  <c r="D16" i="4" l="1"/>
  <c r="D15" i="4" l="1"/>
  <c r="D14" i="4" l="1"/>
  <c r="D13" i="4" l="1"/>
  <c r="D12" i="4" l="1"/>
  <c r="D11" i="4" l="1"/>
  <c r="D10" i="4" l="1"/>
  <c r="D9" i="4" l="1"/>
  <c r="D8" i="4" l="1"/>
  <c r="D7" i="4" l="1"/>
  <c r="D6" i="4" l="1"/>
  <c r="D5" i="4" l="1"/>
  <c r="D4" i="4" l="1"/>
  <c r="D3" i="4" l="1"/>
  <c r="D2" i="4" l="1"/>
  <c r="D33" i="2" l="1"/>
  <c r="D32" i="2" l="1"/>
  <c r="D31" i="2" l="1"/>
  <c r="D30" i="2" l="1"/>
  <c r="D29" i="2" l="1"/>
  <c r="D28" i="2" l="1"/>
  <c r="D27" i="2" l="1"/>
  <c r="D26" i="2" l="1"/>
  <c r="D25" i="2" l="1"/>
  <c r="D24" i="2" l="1"/>
  <c r="D23" i="2" l="1"/>
  <c r="D22" i="2" l="1"/>
  <c r="D21" i="2" l="1"/>
  <c r="D20" i="2" l="1"/>
  <c r="D19" i="2" l="1"/>
  <c r="D18" i="2" l="1"/>
  <c r="D17" i="2" l="1"/>
  <c r="D16" i="2" l="1"/>
  <c r="D15" i="2" l="1"/>
  <c r="D14" i="2" l="1"/>
  <c r="D13" i="2" l="1"/>
  <c r="D12" i="2" l="1"/>
  <c r="D11" i="2" l="1"/>
  <c r="D10" i="2" l="1"/>
  <c r="D9" i="2" l="1"/>
  <c r="D8" i="2" l="1"/>
  <c r="D7" i="2" l="1"/>
  <c r="D6" i="2" l="1"/>
  <c r="D5" i="2" l="1"/>
  <c r="D4" i="2" l="1"/>
  <c r="D3" i="2" l="1"/>
  <c r="D30" i="1" l="1"/>
  <c r="D29" i="1" l="1"/>
  <c r="D28" i="1" l="1"/>
  <c r="D27" i="1" l="1"/>
  <c r="D26" i="1" l="1"/>
  <c r="D25" i="1" l="1"/>
  <c r="D24" i="1" l="1"/>
  <c r="D23" i="1" l="1"/>
  <c r="D22" i="1" l="1"/>
  <c r="D21" i="1" l="1"/>
  <c r="D20" i="1" l="1"/>
  <c r="D19" i="1" l="1"/>
  <c r="D18" i="1" l="1"/>
  <c r="D17" i="1" l="1"/>
  <c r="D16" i="1" l="1"/>
  <c r="D15" i="1" l="1"/>
  <c r="D14" i="1" l="1"/>
  <c r="D13" i="1" l="1"/>
  <c r="D12" i="1" l="1"/>
  <c r="D11" i="1" l="1"/>
  <c r="D10" i="1" l="1"/>
  <c r="D9" i="1" l="1"/>
  <c r="D8" i="1" l="1"/>
  <c r="D7" i="1" l="1"/>
  <c r="D6" i="1" l="1"/>
  <c r="D5" i="1" l="1"/>
  <c r="D4" i="1" l="1"/>
  <c r="D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</authors>
  <commentList>
    <comment ref="B5" authorId="0" shapeId="0" xr:uid="{00000000-0006-0000-0500-000001000000}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- Hestia</t>
        </r>
      </text>
    </comment>
  </commentList>
</comments>
</file>

<file path=xl/sharedStrings.xml><?xml version="1.0" encoding="utf-8"?>
<sst xmlns="http://schemas.openxmlformats.org/spreadsheetml/2006/main" count="83" uniqueCount="33">
  <si>
    <t>kwota należności po terminie</t>
  </si>
  <si>
    <t>data</t>
  </si>
  <si>
    <t>kwota należności wszystkich</t>
  </si>
  <si>
    <t>%</t>
  </si>
  <si>
    <t>ilość dłużników</t>
  </si>
  <si>
    <t>WINDYKACJE</t>
  </si>
  <si>
    <t>kwota należności przeterminowanych powyżej 7 dni</t>
  </si>
  <si>
    <t>Uwagi</t>
  </si>
  <si>
    <t>stop payment PHARMACOSM</t>
  </si>
  <si>
    <t>ilość dłużników pow. 7 dni</t>
  </si>
  <si>
    <t>faktura HUSQVARNA  na 66000,00</t>
  </si>
  <si>
    <t>ROYALCAN2 - 50000,00; TEVA - 13500,00</t>
  </si>
  <si>
    <t>wskaźnik %</t>
  </si>
  <si>
    <t>MĄCZKA - 31200,00</t>
  </si>
  <si>
    <t>ARCELOR -84000,00; MĄCZKA - 52000,00</t>
  </si>
  <si>
    <t>PHARMACOSM - stop payment</t>
  </si>
  <si>
    <t>kumulacja INGREMIO2, TECH, TEVA, MĄCZKA</t>
  </si>
  <si>
    <t>kumulacja dłużników: NO NAME, MĄCZKA, RCKIK KIELCE</t>
  </si>
  <si>
    <t>stop payment FAGRONSERV</t>
  </si>
  <si>
    <t>kumulacja dłużników: BORGWARNER, MĄCZKA, TEVA</t>
  </si>
  <si>
    <t>wskaźnik % Cel na 2024: poniżej 10%</t>
  </si>
  <si>
    <t>wskaźnik % Cel na 2025: poniżej 10%</t>
  </si>
  <si>
    <t xml:space="preserve">kumulacja dłużników </t>
  </si>
  <si>
    <t>kumulacja dłużników HUSQVARNA, BORGWARNER</t>
  </si>
  <si>
    <t>kumulacja dłużników COGNOR, NONAME</t>
  </si>
  <si>
    <t>kumulacja dłużników COGNOR, STALPRODUKT, NONAME</t>
  </si>
  <si>
    <t>wskaźnik % Cel na 2026: poniżej 10%</t>
  </si>
  <si>
    <t>kumulacja dłużników po długiej przerwie świątecznej</t>
  </si>
  <si>
    <t>kumulacja dłużników + likw. NO NAME 9352,92 +restr. MĄCZKA 12 928,28</t>
  </si>
  <si>
    <t>kumulacja dłużników (HUSQVARNA, COGNOR )+ likw. NO NAME 9352,92 +restr. MĄCZKA 12 928,28</t>
  </si>
  <si>
    <t>kumulacja dłużników (HUSQVARNA, COGNOR, LERG ) + fa w KSEF + likw. NO NAME 9352,92 +restr. MĄCZKA 12 928,28</t>
  </si>
  <si>
    <t>kumulacja dłużników (HUSQVARNA, COGNOR) + fa w KSEF + likw. NO NAME 9352,92 +restr. MĄCZKA 12 928,28</t>
  </si>
  <si>
    <t>kumulacja dłużników (COGNOR, BRUKBET, BORGWARNER)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</si>
</sst>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9" fontId="3" fillId="0" borderId="0" xfId="1" applyFont="1" applyAlignment="1">
      <alignment horizontal="center"/>
    </xf>
    <xf numFmtId="0" fontId="3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4" fontId="0" fillId="0" borderId="0" xfId="0" applyNumberFormat="1"/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0" fillId="0" borderId="0" xfId="0" applyNumberForma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workbookViewId="0">
      <selection sqref="A1:E12"/>
    </sheetView>
  </sheetViews>
  <sheetFormatPr defaultRowHeight="14.4" x14ac:dyDescent="0.3"/>
  <cols>
    <col min="1" max="1" width="12.6640625" customWidth="1"/>
    <col min="2" max="2" width="24.77734375" customWidth="1"/>
    <col min="3" max="3" width="28" customWidth="1"/>
    <col min="4" max="4" width="7.77734375" style="6" customWidth="1"/>
    <col min="5" max="5" width="13.88671875" customWidth="1"/>
  </cols>
  <sheetData>
    <row r="1" spans="1:5" x14ac:dyDescent="0.3">
      <c r="A1" s="6" t="s">
        <v>5</v>
      </c>
    </row>
    <row r="2" spans="1:5" x14ac:dyDescent="0.3">
      <c r="A2" s="3" t="s">
        <v>1</v>
      </c>
      <c r="B2" s="3" t="s">
        <v>0</v>
      </c>
      <c r="C2" s="3" t="s">
        <v>2</v>
      </c>
      <c r="D2" s="4" t="s">
        <v>3</v>
      </c>
      <c r="E2" s="7" t="s">
        <v>4</v>
      </c>
    </row>
    <row r="3" spans="1:5" hidden="1" x14ac:dyDescent="0.3">
      <c r="A3" s="1">
        <v>43979</v>
      </c>
      <c r="B3" s="2">
        <v>200031.58</v>
      </c>
      <c r="C3" s="2">
        <v>955259.48</v>
      </c>
      <c r="D3" s="5">
        <f t="shared" ref="D3:D30" si="0">B3/C3</f>
        <v>0.20940025635757104</v>
      </c>
      <c r="E3" s="8">
        <v>38</v>
      </c>
    </row>
    <row r="4" spans="1:5" hidden="1" x14ac:dyDescent="0.3">
      <c r="A4" s="1">
        <v>43983</v>
      </c>
      <c r="B4" s="2">
        <v>214289.57</v>
      </c>
      <c r="C4" s="2">
        <v>976792.21</v>
      </c>
      <c r="D4" s="5">
        <f t="shared" si="0"/>
        <v>0.21938091623396547</v>
      </c>
      <c r="E4" s="8">
        <v>41</v>
      </c>
    </row>
    <row r="5" spans="1:5" hidden="1" x14ac:dyDescent="0.3">
      <c r="A5" s="1">
        <v>43985</v>
      </c>
      <c r="B5" s="2">
        <v>223039.86</v>
      </c>
      <c r="C5" s="2">
        <v>1060639.3400000001</v>
      </c>
      <c r="D5" s="5">
        <f t="shared" si="0"/>
        <v>0.21028812678209727</v>
      </c>
      <c r="E5" s="8">
        <v>39</v>
      </c>
    </row>
    <row r="6" spans="1:5" hidden="1" x14ac:dyDescent="0.3">
      <c r="A6" s="1">
        <v>43990</v>
      </c>
      <c r="B6" s="2">
        <v>218630.33</v>
      </c>
      <c r="C6" s="2">
        <v>1104462.8500000001</v>
      </c>
      <c r="D6" s="5">
        <f t="shared" si="0"/>
        <v>0.19795172829941721</v>
      </c>
      <c r="E6" s="8">
        <v>48</v>
      </c>
    </row>
    <row r="7" spans="1:5" hidden="1" x14ac:dyDescent="0.3">
      <c r="A7" s="1">
        <v>43998</v>
      </c>
      <c r="B7" s="2">
        <v>225316.17</v>
      </c>
      <c r="C7" s="2">
        <v>1063912.03</v>
      </c>
      <c r="D7" s="5">
        <f t="shared" si="0"/>
        <v>0.21178082740543877</v>
      </c>
      <c r="E7" s="8">
        <v>48</v>
      </c>
    </row>
    <row r="8" spans="1:5" hidden="1" x14ac:dyDescent="0.3">
      <c r="A8" s="1">
        <v>44004</v>
      </c>
      <c r="B8" s="2">
        <v>219206.7</v>
      </c>
      <c r="C8" s="2">
        <v>1002052.09</v>
      </c>
      <c r="D8" s="5">
        <f t="shared" si="0"/>
        <v>0.21875778932809772</v>
      </c>
      <c r="E8" s="8">
        <v>47</v>
      </c>
    </row>
    <row r="9" spans="1:5" hidden="1" x14ac:dyDescent="0.3">
      <c r="A9" s="1">
        <v>44011</v>
      </c>
      <c r="B9" s="2">
        <v>193798.28</v>
      </c>
      <c r="C9" s="2">
        <v>975283.77</v>
      </c>
      <c r="D9" s="5">
        <f t="shared" si="0"/>
        <v>0.19870963299225208</v>
      </c>
      <c r="E9" s="8">
        <v>42</v>
      </c>
    </row>
    <row r="10" spans="1:5" hidden="1" x14ac:dyDescent="0.3">
      <c r="A10" s="1">
        <v>44018</v>
      </c>
      <c r="B10" s="2">
        <v>209259.56</v>
      </c>
      <c r="C10" s="2">
        <v>937707</v>
      </c>
      <c r="D10" s="5">
        <f t="shared" si="0"/>
        <v>0.2231609234014463</v>
      </c>
      <c r="E10" s="8">
        <v>46</v>
      </c>
    </row>
    <row r="11" spans="1:5" hidden="1" x14ac:dyDescent="0.3">
      <c r="A11" s="1">
        <v>44026</v>
      </c>
      <c r="B11" s="2">
        <v>107319.83</v>
      </c>
      <c r="C11" s="2">
        <v>940835.14</v>
      </c>
      <c r="D11" s="5">
        <f t="shared" si="0"/>
        <v>0.11406868795313066</v>
      </c>
      <c r="E11" s="8">
        <v>35</v>
      </c>
    </row>
    <row r="12" spans="1:5" x14ac:dyDescent="0.3">
      <c r="A12" s="1">
        <v>44036</v>
      </c>
      <c r="B12" s="2">
        <v>82700.53</v>
      </c>
      <c r="C12" s="2">
        <v>970437.93</v>
      </c>
      <c r="D12" s="5">
        <f t="shared" si="0"/>
        <v>8.5219803805483982E-2</v>
      </c>
      <c r="E12" s="8">
        <v>33</v>
      </c>
    </row>
    <row r="13" spans="1:5" x14ac:dyDescent="0.3">
      <c r="A13" s="1">
        <v>44043</v>
      </c>
      <c r="B13" s="2">
        <v>77163.13</v>
      </c>
      <c r="C13" s="2">
        <v>982391.38</v>
      </c>
      <c r="D13" s="5">
        <f t="shared" si="0"/>
        <v>7.8546220550102963E-2</v>
      </c>
      <c r="E13" s="8">
        <v>38</v>
      </c>
    </row>
    <row r="14" spans="1:5" x14ac:dyDescent="0.3">
      <c r="A14" s="1">
        <v>44047</v>
      </c>
      <c r="B14" s="2">
        <v>99661.58</v>
      </c>
      <c r="C14" s="2">
        <v>978780.31</v>
      </c>
      <c r="D14" s="5">
        <f t="shared" si="0"/>
        <v>0.10182221585556823</v>
      </c>
      <c r="E14" s="8">
        <v>38</v>
      </c>
    </row>
    <row r="15" spans="1:5" x14ac:dyDescent="0.3">
      <c r="A15" s="1">
        <v>44054</v>
      </c>
      <c r="B15" s="2">
        <v>96981.02</v>
      </c>
      <c r="C15" s="2">
        <v>945648.91</v>
      </c>
      <c r="D15" s="5">
        <f t="shared" si="0"/>
        <v>0.1025549958070591</v>
      </c>
      <c r="E15" s="8">
        <v>40</v>
      </c>
    </row>
    <row r="16" spans="1:5" x14ac:dyDescent="0.3">
      <c r="A16" s="1">
        <v>44062</v>
      </c>
      <c r="B16" s="2">
        <v>125151.44</v>
      </c>
      <c r="C16" s="2">
        <v>991062.94</v>
      </c>
      <c r="D16" s="5">
        <f t="shared" si="0"/>
        <v>0.12628001204444192</v>
      </c>
      <c r="E16" s="8">
        <v>32</v>
      </c>
    </row>
    <row r="17" spans="1:5" x14ac:dyDescent="0.3">
      <c r="A17" s="1">
        <v>44070</v>
      </c>
      <c r="B17" s="2">
        <v>62776.05</v>
      </c>
      <c r="C17" s="2">
        <v>891846.75</v>
      </c>
      <c r="D17" s="5">
        <f t="shared" si="0"/>
        <v>7.0388830816505196E-2</v>
      </c>
      <c r="E17" s="8">
        <v>31</v>
      </c>
    </row>
    <row r="18" spans="1:5" x14ac:dyDescent="0.3">
      <c r="A18" s="1">
        <v>44084</v>
      </c>
      <c r="B18" s="2">
        <v>109614.79</v>
      </c>
      <c r="C18" s="2">
        <v>956444.9</v>
      </c>
      <c r="D18" s="5">
        <f t="shared" si="0"/>
        <v>0.11460648700202175</v>
      </c>
      <c r="E18" s="8">
        <v>40</v>
      </c>
    </row>
    <row r="19" spans="1:5" x14ac:dyDescent="0.3">
      <c r="A19" s="1">
        <v>44090</v>
      </c>
      <c r="B19" s="2">
        <v>180462.43</v>
      </c>
      <c r="C19" s="2">
        <v>1049129.6399999999</v>
      </c>
      <c r="D19" s="5">
        <f t="shared" si="0"/>
        <v>0.17201156379491864</v>
      </c>
      <c r="E19" s="8">
        <v>51</v>
      </c>
    </row>
    <row r="20" spans="1:5" x14ac:dyDescent="0.3">
      <c r="A20" s="1">
        <v>44098</v>
      </c>
      <c r="B20" s="2">
        <v>179077.91</v>
      </c>
      <c r="C20" s="2">
        <v>1042209.92</v>
      </c>
      <c r="D20" s="5">
        <f t="shared" si="0"/>
        <v>0.17182518278083556</v>
      </c>
      <c r="E20" s="8">
        <v>45</v>
      </c>
    </row>
    <row r="21" spans="1:5" x14ac:dyDescent="0.3">
      <c r="A21" s="1">
        <v>44104</v>
      </c>
      <c r="B21" s="2">
        <v>191784.45</v>
      </c>
      <c r="C21" s="2">
        <v>1003933.72</v>
      </c>
      <c r="D21" s="5">
        <f t="shared" si="0"/>
        <v>0.19103297974691</v>
      </c>
      <c r="E21" s="8">
        <v>37</v>
      </c>
    </row>
    <row r="22" spans="1:5" x14ac:dyDescent="0.3">
      <c r="A22" s="1">
        <v>44110</v>
      </c>
      <c r="B22" s="2">
        <v>223737.66</v>
      </c>
      <c r="C22" s="2">
        <v>1079722.1100000001</v>
      </c>
      <c r="D22" s="5">
        <f t="shared" si="0"/>
        <v>0.20721781829585761</v>
      </c>
      <c r="E22" s="8">
        <v>45</v>
      </c>
    </row>
    <row r="23" spans="1:5" x14ac:dyDescent="0.3">
      <c r="A23" s="1">
        <v>44117</v>
      </c>
      <c r="B23" s="2">
        <v>210920.06</v>
      </c>
      <c r="C23" s="2">
        <v>1091622.58</v>
      </c>
      <c r="D23" s="5">
        <f t="shared" si="0"/>
        <v>0.19321701828483612</v>
      </c>
      <c r="E23" s="8">
        <v>52</v>
      </c>
    </row>
    <row r="24" spans="1:5" x14ac:dyDescent="0.3">
      <c r="A24" s="1">
        <v>44124</v>
      </c>
      <c r="B24" s="2">
        <v>190763.79</v>
      </c>
      <c r="C24" s="2">
        <v>1148333.3</v>
      </c>
      <c r="D24" s="5">
        <f t="shared" si="0"/>
        <v>0.1661223183199512</v>
      </c>
      <c r="E24" s="8">
        <v>42</v>
      </c>
    </row>
    <row r="25" spans="1:5" x14ac:dyDescent="0.3">
      <c r="A25" s="1">
        <v>44139</v>
      </c>
      <c r="B25" s="2">
        <v>182088.74</v>
      </c>
      <c r="C25" s="2">
        <v>1289106.9099999999</v>
      </c>
      <c r="D25" s="5">
        <f t="shared" si="0"/>
        <v>0.14125185319191252</v>
      </c>
      <c r="E25" s="8">
        <v>45</v>
      </c>
    </row>
    <row r="26" spans="1:5" x14ac:dyDescent="0.3">
      <c r="A26" s="1">
        <v>44153</v>
      </c>
      <c r="B26" s="2">
        <v>213374.48</v>
      </c>
      <c r="C26" s="2">
        <v>1124304.18</v>
      </c>
      <c r="D26" s="5">
        <f t="shared" si="0"/>
        <v>0.18978358685814015</v>
      </c>
      <c r="E26" s="8">
        <v>47</v>
      </c>
    </row>
    <row r="27" spans="1:5" x14ac:dyDescent="0.3">
      <c r="A27" s="1">
        <v>44169</v>
      </c>
      <c r="B27" s="2">
        <v>173959.17</v>
      </c>
      <c r="C27" s="2">
        <v>1203057.49</v>
      </c>
      <c r="D27" s="5">
        <f t="shared" si="0"/>
        <v>0.1445975536879788</v>
      </c>
      <c r="E27" s="8">
        <v>35</v>
      </c>
    </row>
    <row r="28" spans="1:5" x14ac:dyDescent="0.3">
      <c r="A28" s="1">
        <v>44182</v>
      </c>
      <c r="B28" s="2">
        <v>168670.88</v>
      </c>
      <c r="C28" s="2">
        <v>1275675.3700000001</v>
      </c>
      <c r="D28" s="5">
        <f t="shared" si="0"/>
        <v>0.132220848631733</v>
      </c>
      <c r="E28" s="8">
        <v>39</v>
      </c>
    </row>
    <row r="29" spans="1:5" x14ac:dyDescent="0.3">
      <c r="A29" s="1">
        <v>44210</v>
      </c>
      <c r="B29" s="2">
        <v>162761.20000000001</v>
      </c>
      <c r="C29" s="2">
        <v>1173096.83</v>
      </c>
      <c r="D29" s="5">
        <f t="shared" si="0"/>
        <v>0.13874489798084272</v>
      </c>
      <c r="E29" s="8">
        <v>41</v>
      </c>
    </row>
    <row r="30" spans="1:5" x14ac:dyDescent="0.3">
      <c r="A30" s="1">
        <v>44224</v>
      </c>
      <c r="B30" s="2">
        <v>196521.17</v>
      </c>
      <c r="C30" s="2">
        <v>1216528.68</v>
      </c>
      <c r="D30" s="5">
        <f t="shared" si="0"/>
        <v>0.16154257045547007</v>
      </c>
      <c r="E30" s="8">
        <v>36</v>
      </c>
    </row>
    <row r="31" spans="1:5" x14ac:dyDescent="0.3">
      <c r="B31" s="2"/>
      <c r="C31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topLeftCell="A18" workbookViewId="0">
      <selection activeCell="D34" sqref="D34"/>
    </sheetView>
  </sheetViews>
  <sheetFormatPr defaultRowHeight="14.4" x14ac:dyDescent="0.3"/>
  <cols>
    <col min="1" max="1" width="19.5546875" customWidth="1"/>
    <col min="2" max="2" width="50" customWidth="1"/>
    <col min="3" max="3" width="19.5546875" customWidth="1"/>
    <col min="4" max="4" width="13" customWidth="1"/>
    <col min="5" max="5" width="19.33203125" customWidth="1"/>
    <col min="6" max="6" width="26" customWidth="1"/>
  </cols>
  <sheetData>
    <row r="1" spans="1:6" x14ac:dyDescent="0.3">
      <c r="A1" s="6" t="s">
        <v>5</v>
      </c>
      <c r="D1" s="6"/>
    </row>
    <row r="2" spans="1:6" x14ac:dyDescent="0.3">
      <c r="A2" s="3" t="s">
        <v>1</v>
      </c>
      <c r="B2" s="3" t="s">
        <v>6</v>
      </c>
      <c r="C2" s="3" t="s">
        <v>2</v>
      </c>
      <c r="D2" s="9" t="s">
        <v>3</v>
      </c>
      <c r="E2" s="7" t="s">
        <v>9</v>
      </c>
      <c r="F2" s="3" t="s">
        <v>7</v>
      </c>
    </row>
    <row r="3" spans="1:6" x14ac:dyDescent="0.3">
      <c r="A3" s="1">
        <v>44205</v>
      </c>
      <c r="B3" s="2">
        <v>115121.01</v>
      </c>
      <c r="C3" s="2">
        <v>1226202.06</v>
      </c>
      <c r="D3" s="12">
        <f t="shared" ref="D3:D34" si="0">B3/C3</f>
        <v>9.3884208610773331E-2</v>
      </c>
      <c r="E3" s="8">
        <v>26</v>
      </c>
    </row>
    <row r="4" spans="1:6" x14ac:dyDescent="0.3">
      <c r="A4" s="1">
        <v>44245</v>
      </c>
      <c r="B4" s="2">
        <v>89536.21</v>
      </c>
      <c r="C4" s="2">
        <v>1194624.76</v>
      </c>
      <c r="D4" s="12">
        <f t="shared" si="0"/>
        <v>7.4949233431257534E-2</v>
      </c>
      <c r="E4" s="8">
        <v>29</v>
      </c>
    </row>
    <row r="5" spans="1:6" x14ac:dyDescent="0.3">
      <c r="A5" s="1">
        <v>44264</v>
      </c>
      <c r="B5" s="2">
        <v>101424.99</v>
      </c>
      <c r="C5" s="2">
        <v>1124040.45</v>
      </c>
      <c r="D5" s="12">
        <f t="shared" si="0"/>
        <v>9.0232508981327147E-2</v>
      </c>
      <c r="E5" s="8">
        <v>36</v>
      </c>
    </row>
    <row r="6" spans="1:6" x14ac:dyDescent="0.3">
      <c r="A6" s="1">
        <v>44273</v>
      </c>
      <c r="B6" s="2">
        <v>90350.82</v>
      </c>
      <c r="C6" s="2">
        <v>1150126.5</v>
      </c>
      <c r="D6" s="12">
        <f t="shared" si="0"/>
        <v>7.8557289132977992E-2</v>
      </c>
      <c r="E6" s="8">
        <v>30</v>
      </c>
    </row>
    <row r="7" spans="1:6" x14ac:dyDescent="0.3">
      <c r="A7" s="1">
        <v>44280</v>
      </c>
      <c r="B7" s="2">
        <v>98696.95</v>
      </c>
      <c r="C7" s="2">
        <v>1056586.8600000001</v>
      </c>
      <c r="D7" s="12">
        <f t="shared" si="0"/>
        <v>9.3411108671179188E-2</v>
      </c>
      <c r="E7" s="8">
        <v>28</v>
      </c>
    </row>
    <row r="8" spans="1:6" x14ac:dyDescent="0.3">
      <c r="A8" s="1">
        <v>44287</v>
      </c>
      <c r="B8" s="2">
        <v>109917.29</v>
      </c>
      <c r="C8" s="2">
        <v>1181900.72</v>
      </c>
      <c r="D8" s="12">
        <f t="shared" si="0"/>
        <v>9.3000442541400594E-2</v>
      </c>
      <c r="E8" s="8">
        <v>34</v>
      </c>
    </row>
    <row r="9" spans="1:6" x14ac:dyDescent="0.3">
      <c r="A9" s="1">
        <v>44293</v>
      </c>
      <c r="B9" s="2">
        <v>108115.79</v>
      </c>
      <c r="C9" s="2">
        <v>1178841.78</v>
      </c>
      <c r="D9" s="12">
        <f t="shared" si="0"/>
        <v>9.1713571604155386E-2</v>
      </c>
      <c r="E9" s="8">
        <v>30</v>
      </c>
    </row>
    <row r="10" spans="1:6" x14ac:dyDescent="0.3">
      <c r="A10" s="1">
        <v>44300</v>
      </c>
      <c r="B10" s="2">
        <v>108996.32</v>
      </c>
      <c r="C10" s="2">
        <v>1005335.08</v>
      </c>
      <c r="D10" s="13">
        <f t="shared" si="0"/>
        <v>0.10841790182035627</v>
      </c>
      <c r="E10" s="8">
        <v>28</v>
      </c>
    </row>
    <row r="11" spans="1:6" x14ac:dyDescent="0.3">
      <c r="A11" s="1">
        <v>44309</v>
      </c>
      <c r="B11" s="2">
        <v>81102.19</v>
      </c>
      <c r="C11" s="2">
        <v>1068893.8999999999</v>
      </c>
      <c r="D11" s="12">
        <f t="shared" si="0"/>
        <v>7.5874874016962773E-2</v>
      </c>
      <c r="E11" s="8">
        <v>25</v>
      </c>
    </row>
    <row r="12" spans="1:6" x14ac:dyDescent="0.3">
      <c r="A12" s="1">
        <v>44315</v>
      </c>
      <c r="B12" s="2">
        <v>100677.91</v>
      </c>
      <c r="C12" s="2">
        <v>1138356.26</v>
      </c>
      <c r="D12" s="12">
        <f t="shared" si="0"/>
        <v>8.8441477890234474E-2</v>
      </c>
      <c r="E12" s="8">
        <v>23</v>
      </c>
    </row>
    <row r="13" spans="1:6" x14ac:dyDescent="0.3">
      <c r="A13" s="1">
        <v>44327</v>
      </c>
      <c r="B13" s="2">
        <v>144068.69</v>
      </c>
      <c r="C13" s="2">
        <v>1140956.3600000001</v>
      </c>
      <c r="D13" s="13">
        <f t="shared" si="0"/>
        <v>0.12627011431006879</v>
      </c>
      <c r="E13" s="8">
        <v>23</v>
      </c>
      <c r="F13" t="s">
        <v>8</v>
      </c>
    </row>
    <row r="14" spans="1:6" x14ac:dyDescent="0.3">
      <c r="A14" s="1">
        <v>44336</v>
      </c>
      <c r="B14" s="2">
        <v>123449.43</v>
      </c>
      <c r="C14" s="2">
        <v>1167354.8600000001</v>
      </c>
      <c r="D14" s="13">
        <f t="shared" si="0"/>
        <v>0.10575141649729371</v>
      </c>
      <c r="E14" s="8">
        <v>20</v>
      </c>
      <c r="F14" t="s">
        <v>8</v>
      </c>
    </row>
    <row r="15" spans="1:6" x14ac:dyDescent="0.3">
      <c r="A15" s="1">
        <v>44342</v>
      </c>
      <c r="B15" s="2">
        <v>124909.37</v>
      </c>
      <c r="C15" s="2">
        <v>1129272.3400000001</v>
      </c>
      <c r="D15" s="13">
        <f t="shared" si="0"/>
        <v>0.11061049277094663</v>
      </c>
      <c r="E15" s="8">
        <v>21</v>
      </c>
      <c r="F15" t="s">
        <v>8</v>
      </c>
    </row>
    <row r="16" spans="1:6" x14ac:dyDescent="0.3">
      <c r="A16" s="1">
        <v>44356</v>
      </c>
      <c r="B16" s="2">
        <v>142717.60999999999</v>
      </c>
      <c r="C16" s="2">
        <v>1239931.19</v>
      </c>
      <c r="D16" s="13">
        <f t="shared" si="0"/>
        <v>0.11510123396444281</v>
      </c>
      <c r="E16" s="8">
        <v>20</v>
      </c>
      <c r="F16" t="s">
        <v>8</v>
      </c>
    </row>
    <row r="17" spans="1:6" x14ac:dyDescent="0.3">
      <c r="A17" s="1">
        <v>44363</v>
      </c>
      <c r="B17" s="2">
        <v>102865.59</v>
      </c>
      <c r="C17" s="2">
        <v>1181298.8700000001</v>
      </c>
      <c r="D17" s="12">
        <f t="shared" si="0"/>
        <v>8.707837839546903E-2</v>
      </c>
      <c r="E17" s="8">
        <v>15</v>
      </c>
      <c r="F17" t="s">
        <v>8</v>
      </c>
    </row>
    <row r="18" spans="1:6" x14ac:dyDescent="0.3">
      <c r="A18" s="1">
        <v>44371</v>
      </c>
      <c r="B18" s="2">
        <v>116373.68</v>
      </c>
      <c r="C18" s="2">
        <v>1191164.8400000001</v>
      </c>
      <c r="D18" s="12">
        <f t="shared" si="0"/>
        <v>9.7697376628410201E-2</v>
      </c>
      <c r="E18" s="8">
        <v>18</v>
      </c>
      <c r="F18" t="s">
        <v>8</v>
      </c>
    </row>
    <row r="19" spans="1:6" x14ac:dyDescent="0.3">
      <c r="A19" s="1">
        <v>44384</v>
      </c>
      <c r="B19" s="2">
        <v>120924.43</v>
      </c>
      <c r="C19" s="2">
        <v>1143178.77</v>
      </c>
      <c r="D19" s="13">
        <f t="shared" si="0"/>
        <v>0.10577910749689656</v>
      </c>
      <c r="E19" s="8">
        <v>33</v>
      </c>
    </row>
    <row r="20" spans="1:6" x14ac:dyDescent="0.3">
      <c r="A20" s="1">
        <v>44386</v>
      </c>
      <c r="B20" s="2">
        <v>54262.32</v>
      </c>
      <c r="C20" s="2">
        <v>1062649.4099999999</v>
      </c>
      <c r="D20" s="12">
        <f t="shared" si="0"/>
        <v>5.1063238250892179E-2</v>
      </c>
      <c r="E20" s="8">
        <v>21</v>
      </c>
    </row>
    <row r="21" spans="1:6" x14ac:dyDescent="0.3">
      <c r="A21" s="1">
        <v>44398</v>
      </c>
      <c r="B21" s="2">
        <v>81603.56</v>
      </c>
      <c r="C21" s="2">
        <v>1163460.33</v>
      </c>
      <c r="D21" s="12">
        <f t="shared" si="0"/>
        <v>7.01386698762647E-2</v>
      </c>
      <c r="E21" s="8">
        <v>25</v>
      </c>
    </row>
    <row r="22" spans="1:6" x14ac:dyDescent="0.3">
      <c r="A22" s="1">
        <v>44405</v>
      </c>
      <c r="B22" s="2">
        <v>62199.53</v>
      </c>
      <c r="C22" s="2">
        <v>1099050.5</v>
      </c>
      <c r="D22" s="12">
        <f t="shared" si="0"/>
        <v>5.6593878079305729E-2</v>
      </c>
      <c r="E22" s="8">
        <v>19</v>
      </c>
    </row>
    <row r="23" spans="1:6" x14ac:dyDescent="0.3">
      <c r="A23" s="1">
        <v>44441</v>
      </c>
      <c r="B23" s="2">
        <v>88162</v>
      </c>
      <c r="C23" s="2">
        <v>926741.56</v>
      </c>
      <c r="D23" s="12">
        <f t="shared" si="0"/>
        <v>9.5131160406791287E-2</v>
      </c>
      <c r="E23" s="8">
        <v>24</v>
      </c>
    </row>
    <row r="24" spans="1:6" x14ac:dyDescent="0.3">
      <c r="A24" s="1">
        <v>44445</v>
      </c>
      <c r="B24" s="2">
        <v>40822.620000000003</v>
      </c>
      <c r="C24" s="2">
        <v>902006.59</v>
      </c>
      <c r="D24" s="12">
        <f t="shared" si="0"/>
        <v>4.5257562918692207E-2</v>
      </c>
      <c r="E24" s="8">
        <v>21</v>
      </c>
    </row>
    <row r="25" spans="1:6" x14ac:dyDescent="0.3">
      <c r="A25" s="1">
        <v>44461</v>
      </c>
      <c r="B25" s="2">
        <v>65970.61</v>
      </c>
      <c r="C25" s="2">
        <v>931042.07</v>
      </c>
      <c r="D25" s="12">
        <f t="shared" si="0"/>
        <v>7.0856744421871301E-2</v>
      </c>
      <c r="E25" s="8">
        <v>25</v>
      </c>
    </row>
    <row r="26" spans="1:6" x14ac:dyDescent="0.3">
      <c r="A26" s="1">
        <v>44468</v>
      </c>
      <c r="B26" s="2">
        <v>55852.87</v>
      </c>
      <c r="C26" s="2">
        <v>940448.54</v>
      </c>
      <c r="D26" s="12">
        <f t="shared" si="0"/>
        <v>5.9389607856693574E-2</v>
      </c>
      <c r="E26" s="8">
        <v>22</v>
      </c>
    </row>
    <row r="27" spans="1:6" x14ac:dyDescent="0.3">
      <c r="A27" s="1">
        <v>44475</v>
      </c>
      <c r="B27" s="2">
        <v>53375.87</v>
      </c>
      <c r="C27" s="2">
        <v>972121.16</v>
      </c>
      <c r="D27" s="12">
        <f t="shared" si="0"/>
        <v>5.4906602382772944E-2</v>
      </c>
      <c r="E27" s="8">
        <v>23</v>
      </c>
    </row>
    <row r="28" spans="1:6" x14ac:dyDescent="0.3">
      <c r="A28" s="1">
        <v>44489</v>
      </c>
      <c r="B28" s="2">
        <v>48492.77</v>
      </c>
      <c r="C28" s="2">
        <v>1049279.81</v>
      </c>
      <c r="D28" s="12">
        <f t="shared" si="0"/>
        <v>4.6215289323064353E-2</v>
      </c>
      <c r="E28" s="8">
        <v>18</v>
      </c>
    </row>
    <row r="29" spans="1:6" x14ac:dyDescent="0.3">
      <c r="A29" s="1">
        <v>44496</v>
      </c>
      <c r="B29" s="2">
        <v>67215.53</v>
      </c>
      <c r="C29" s="2">
        <v>1055351.04</v>
      </c>
      <c r="D29" s="12">
        <f t="shared" si="0"/>
        <v>6.3690210605184025E-2</v>
      </c>
      <c r="E29" s="8">
        <v>22</v>
      </c>
    </row>
    <row r="30" spans="1:6" x14ac:dyDescent="0.3">
      <c r="A30" s="1">
        <v>44504</v>
      </c>
      <c r="B30" s="2">
        <v>103340.6</v>
      </c>
      <c r="C30" s="2">
        <v>1027542.74</v>
      </c>
      <c r="D30" s="12">
        <f t="shared" si="0"/>
        <v>0.10057060984149428</v>
      </c>
      <c r="E30" s="8">
        <v>23</v>
      </c>
    </row>
    <row r="31" spans="1:6" x14ac:dyDescent="0.3">
      <c r="A31" s="1">
        <v>44524</v>
      </c>
      <c r="B31" s="2">
        <v>51943.74</v>
      </c>
      <c r="C31" s="2">
        <v>1096794.45</v>
      </c>
      <c r="D31" s="12">
        <f t="shared" si="0"/>
        <v>4.7359594133613639E-2</v>
      </c>
      <c r="E31" s="8">
        <v>33</v>
      </c>
    </row>
    <row r="32" spans="1:6" x14ac:dyDescent="0.3">
      <c r="A32" s="1">
        <v>44539</v>
      </c>
      <c r="B32" s="2">
        <v>78577.69</v>
      </c>
      <c r="C32" s="2">
        <v>1216181.96</v>
      </c>
      <c r="D32" s="12">
        <f t="shared" si="0"/>
        <v>6.4610142712526339E-2</v>
      </c>
    </row>
    <row r="33" spans="1:6" x14ac:dyDescent="0.3">
      <c r="A33" s="1">
        <v>44547</v>
      </c>
      <c r="B33" s="2">
        <v>93182.52</v>
      </c>
      <c r="C33" s="2">
        <v>1387616.09</v>
      </c>
      <c r="D33" s="12">
        <f t="shared" si="0"/>
        <v>6.7152954388126185E-2</v>
      </c>
      <c r="E33" s="8">
        <v>24</v>
      </c>
      <c r="F33" t="s">
        <v>8</v>
      </c>
    </row>
    <row r="34" spans="1:6" x14ac:dyDescent="0.3">
      <c r="A34" s="1"/>
      <c r="B34" s="17">
        <f t="shared" ref="B34:C34" si="1">SUM(B3:B33)</f>
        <v>2824250.5100000007</v>
      </c>
      <c r="C34" s="17">
        <f t="shared" si="1"/>
        <v>34348351.849999994</v>
      </c>
      <c r="D34" s="12">
        <f t="shared" si="0"/>
        <v>8.2223756246982818E-2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36"/>
  <sheetViews>
    <sheetView workbookViewId="0">
      <pane ySplit="1" topLeftCell="A20" activePane="bottomLeft" state="frozen"/>
      <selection pane="bottomLeft" activeCell="D36" sqref="D36"/>
    </sheetView>
  </sheetViews>
  <sheetFormatPr defaultRowHeight="14.4" x14ac:dyDescent="0.3"/>
  <cols>
    <col min="1" max="1" width="14.6640625" customWidth="1"/>
    <col min="2" max="2" width="24.88671875" customWidth="1"/>
    <col min="3" max="3" width="20.88671875" customWidth="1"/>
    <col min="4" max="4" width="10.88671875" customWidth="1"/>
    <col min="5" max="5" width="14" customWidth="1"/>
    <col min="6" max="6" width="34.88671875" customWidth="1"/>
  </cols>
  <sheetData>
    <row r="1" spans="1:6" ht="43.2" customHeight="1" x14ac:dyDescent="0.3">
      <c r="A1" s="10" t="s">
        <v>1</v>
      </c>
      <c r="B1" s="10" t="s">
        <v>6</v>
      </c>
      <c r="C1" s="10" t="s">
        <v>2</v>
      </c>
      <c r="D1" s="11" t="s">
        <v>12</v>
      </c>
      <c r="E1" s="10" t="s">
        <v>9</v>
      </c>
      <c r="F1" s="10" t="s">
        <v>7</v>
      </c>
    </row>
    <row r="2" spans="1:6" x14ac:dyDescent="0.3">
      <c r="A2" s="1">
        <v>44565</v>
      </c>
      <c r="B2" s="2">
        <v>113033.15</v>
      </c>
      <c r="C2" s="2">
        <v>1269695.5900000001</v>
      </c>
      <c r="D2" s="12">
        <f t="shared" ref="D2:D36" si="0">B2/C2</f>
        <v>8.9023818693423976E-2</v>
      </c>
      <c r="E2" s="8">
        <v>25</v>
      </c>
      <c r="F2" t="s">
        <v>8</v>
      </c>
    </row>
    <row r="3" spans="1:6" x14ac:dyDescent="0.3">
      <c r="A3" s="1">
        <v>44573</v>
      </c>
      <c r="B3" s="2">
        <v>96528.05</v>
      </c>
      <c r="C3" s="2">
        <v>1171809.71</v>
      </c>
      <c r="D3" s="12">
        <f t="shared" si="0"/>
        <v>8.237519212910431E-2</v>
      </c>
      <c r="E3" s="8">
        <v>29</v>
      </c>
    </row>
    <row r="4" spans="1:6" x14ac:dyDescent="0.3">
      <c r="A4" s="1">
        <v>44580</v>
      </c>
      <c r="B4" s="2">
        <v>55930.71</v>
      </c>
      <c r="C4" s="2">
        <v>1078839.3999999999</v>
      </c>
      <c r="D4" s="12">
        <f t="shared" si="0"/>
        <v>5.1843406905606161E-2</v>
      </c>
      <c r="E4" s="8">
        <v>23</v>
      </c>
    </row>
    <row r="5" spans="1:6" x14ac:dyDescent="0.3">
      <c r="A5" s="1">
        <v>44589</v>
      </c>
      <c r="B5" s="2">
        <v>25623.45</v>
      </c>
      <c r="C5" s="2">
        <v>1130583.6499999999</v>
      </c>
      <c r="D5" s="12">
        <f t="shared" si="0"/>
        <v>2.266391345744298E-2</v>
      </c>
      <c r="E5" s="8">
        <v>10</v>
      </c>
    </row>
    <row r="6" spans="1:6" x14ac:dyDescent="0.3">
      <c r="A6" s="1">
        <v>44601</v>
      </c>
      <c r="B6" s="2">
        <v>52199</v>
      </c>
      <c r="C6" s="2">
        <v>1171509.3</v>
      </c>
      <c r="D6" s="12">
        <f t="shared" si="0"/>
        <v>4.4557051318329266E-2</v>
      </c>
      <c r="E6" s="8">
        <v>17</v>
      </c>
    </row>
    <row r="7" spans="1:6" x14ac:dyDescent="0.3">
      <c r="A7" s="1">
        <v>44615</v>
      </c>
      <c r="B7" s="2">
        <v>126981.27</v>
      </c>
      <c r="C7" s="2">
        <v>1159259.1599999999</v>
      </c>
      <c r="D7" s="13">
        <f t="shared" si="0"/>
        <v>0.10953656816479243</v>
      </c>
      <c r="E7" s="8">
        <v>22</v>
      </c>
      <c r="F7" t="s">
        <v>10</v>
      </c>
    </row>
    <row r="8" spans="1:6" x14ac:dyDescent="0.3">
      <c r="A8" s="1">
        <v>44622</v>
      </c>
      <c r="B8" s="2">
        <v>60477.47</v>
      </c>
      <c r="C8" s="2">
        <v>1291246.8899999999</v>
      </c>
      <c r="D8" s="12">
        <f t="shared" si="0"/>
        <v>4.683648841160036E-2</v>
      </c>
      <c r="E8" s="8">
        <v>22</v>
      </c>
    </row>
    <row r="9" spans="1:6" x14ac:dyDescent="0.3">
      <c r="A9" s="1">
        <v>44637</v>
      </c>
      <c r="B9" s="2">
        <v>84254.33</v>
      </c>
      <c r="C9" s="2">
        <v>1362031.25</v>
      </c>
      <c r="D9" s="12">
        <f t="shared" si="0"/>
        <v>6.1859322243891249E-2</v>
      </c>
      <c r="E9" s="8">
        <v>23</v>
      </c>
    </row>
    <row r="10" spans="1:6" x14ac:dyDescent="0.3">
      <c r="A10" s="1">
        <v>44671</v>
      </c>
      <c r="B10" s="2">
        <v>140027.1</v>
      </c>
      <c r="C10" s="2">
        <v>1603027.4</v>
      </c>
      <c r="D10" s="12">
        <f t="shared" si="0"/>
        <v>8.73516572455343E-2</v>
      </c>
      <c r="E10" s="8">
        <v>30</v>
      </c>
    </row>
    <row r="11" spans="1:6" x14ac:dyDescent="0.3">
      <c r="A11" s="1">
        <v>44686</v>
      </c>
      <c r="B11" s="2">
        <v>114637.14</v>
      </c>
      <c r="C11" s="2">
        <v>1523427.98</v>
      </c>
      <c r="D11" s="12">
        <f t="shared" si="0"/>
        <v>7.5249464697372828E-2</v>
      </c>
      <c r="E11" s="8">
        <v>30</v>
      </c>
    </row>
    <row r="12" spans="1:6" x14ac:dyDescent="0.3">
      <c r="A12" s="1">
        <v>44692</v>
      </c>
      <c r="B12" s="2">
        <v>108675.03</v>
      </c>
      <c r="C12" s="2">
        <v>1461371.35</v>
      </c>
      <c r="D12" s="12">
        <f t="shared" si="0"/>
        <v>7.4365102340346267E-2</v>
      </c>
      <c r="E12" s="8">
        <v>31</v>
      </c>
    </row>
    <row r="13" spans="1:6" x14ac:dyDescent="0.3">
      <c r="A13" s="1">
        <v>44701</v>
      </c>
      <c r="B13" s="2">
        <v>65111.92</v>
      </c>
      <c r="C13" s="2">
        <v>1415634.69</v>
      </c>
      <c r="D13" s="12">
        <f t="shared" si="0"/>
        <v>4.599486043959547E-2</v>
      </c>
      <c r="E13" s="8">
        <v>23</v>
      </c>
    </row>
    <row r="14" spans="1:6" x14ac:dyDescent="0.3">
      <c r="A14" s="1">
        <v>44706</v>
      </c>
      <c r="B14" s="2">
        <v>66716.009999999995</v>
      </c>
      <c r="C14" s="2">
        <v>1486106.1</v>
      </c>
      <c r="D14" s="12">
        <f t="shared" si="0"/>
        <v>4.4893167452848749E-2</v>
      </c>
      <c r="E14" s="8">
        <v>20</v>
      </c>
    </row>
    <row r="15" spans="1:6" x14ac:dyDescent="0.3">
      <c r="A15" s="1">
        <v>44714</v>
      </c>
      <c r="B15" s="2">
        <v>97932.800000000003</v>
      </c>
      <c r="C15" s="2">
        <v>1596939.81</v>
      </c>
      <c r="D15" s="12">
        <f t="shared" si="0"/>
        <v>6.1325291903143175E-2</v>
      </c>
      <c r="E15" s="8">
        <v>23</v>
      </c>
    </row>
    <row r="16" spans="1:6" x14ac:dyDescent="0.3">
      <c r="A16" s="1">
        <v>44726</v>
      </c>
      <c r="B16" s="2">
        <v>97289.91</v>
      </c>
      <c r="C16" s="2">
        <v>1720543.92</v>
      </c>
      <c r="D16" s="12">
        <f t="shared" si="0"/>
        <v>5.6546019470400971E-2</v>
      </c>
      <c r="E16" s="8">
        <v>18</v>
      </c>
    </row>
    <row r="17" spans="1:6" x14ac:dyDescent="0.3">
      <c r="A17" s="1">
        <v>44734</v>
      </c>
      <c r="B17" s="2">
        <v>113993</v>
      </c>
      <c r="C17" s="2">
        <v>1580398.06</v>
      </c>
      <c r="D17" s="12">
        <f t="shared" si="0"/>
        <v>7.212929633689881E-2</v>
      </c>
      <c r="E17" s="8">
        <v>17</v>
      </c>
      <c r="F17" t="s">
        <v>8</v>
      </c>
    </row>
    <row r="18" spans="1:6" x14ac:dyDescent="0.3">
      <c r="A18" s="1">
        <v>44742</v>
      </c>
      <c r="B18" s="2">
        <v>133988.9</v>
      </c>
      <c r="C18" s="2">
        <v>1708359.34</v>
      </c>
      <c r="D18" s="12">
        <f t="shared" si="0"/>
        <v>7.843133283656821E-2</v>
      </c>
      <c r="E18" s="8">
        <v>23</v>
      </c>
      <c r="F18" t="s">
        <v>8</v>
      </c>
    </row>
    <row r="19" spans="1:6" x14ac:dyDescent="0.3">
      <c r="A19" s="1">
        <v>44748</v>
      </c>
      <c r="B19" s="2">
        <v>70715.899999999994</v>
      </c>
      <c r="C19" s="2">
        <v>1676161.12</v>
      </c>
      <c r="D19" s="12">
        <f t="shared" si="0"/>
        <v>4.2189201954523317E-2</v>
      </c>
      <c r="E19" s="8">
        <v>19</v>
      </c>
    </row>
    <row r="20" spans="1:6" x14ac:dyDescent="0.3">
      <c r="A20" s="1">
        <v>44755</v>
      </c>
      <c r="B20" s="2">
        <v>97409.29</v>
      </c>
      <c r="C20" s="2">
        <v>1685131.83</v>
      </c>
      <c r="D20" s="12">
        <f t="shared" si="0"/>
        <v>5.780514513217639E-2</v>
      </c>
      <c r="E20" s="8">
        <v>22</v>
      </c>
    </row>
    <row r="21" spans="1:6" x14ac:dyDescent="0.3">
      <c r="A21" s="1">
        <v>44762</v>
      </c>
      <c r="B21" s="2">
        <v>67425.17</v>
      </c>
      <c r="C21" s="2">
        <v>1631971.7</v>
      </c>
      <c r="D21" s="12">
        <f t="shared" si="0"/>
        <v>4.1315158835168529E-2</v>
      </c>
      <c r="E21" s="8">
        <v>22</v>
      </c>
    </row>
    <row r="22" spans="1:6" x14ac:dyDescent="0.3">
      <c r="A22" s="1">
        <v>44769</v>
      </c>
      <c r="B22" s="2">
        <v>125693.25</v>
      </c>
      <c r="C22" s="2">
        <v>1534254.74</v>
      </c>
      <c r="D22" s="12">
        <f t="shared" si="0"/>
        <v>8.1924628761453261E-2</v>
      </c>
      <c r="E22" s="8">
        <v>22</v>
      </c>
    </row>
    <row r="23" spans="1:6" x14ac:dyDescent="0.3">
      <c r="A23" s="1">
        <v>44776</v>
      </c>
      <c r="B23" s="2">
        <v>57292.28</v>
      </c>
      <c r="C23" s="2">
        <v>1338242.33</v>
      </c>
      <c r="D23" s="12">
        <f t="shared" si="0"/>
        <v>4.281158854091844E-2</v>
      </c>
      <c r="E23" s="8">
        <v>16</v>
      </c>
    </row>
    <row r="24" spans="1:6" x14ac:dyDescent="0.3">
      <c r="A24" s="1">
        <v>44790</v>
      </c>
      <c r="B24" s="2">
        <v>101750.2</v>
      </c>
      <c r="C24" s="2">
        <v>1263728.26</v>
      </c>
      <c r="D24" s="12">
        <f t="shared" si="0"/>
        <v>8.051588559078357E-2</v>
      </c>
      <c r="E24" s="8">
        <v>28</v>
      </c>
    </row>
    <row r="25" spans="1:6" x14ac:dyDescent="0.3">
      <c r="A25" s="1">
        <v>44797</v>
      </c>
      <c r="B25" s="2">
        <v>97848.88</v>
      </c>
      <c r="C25" s="2">
        <v>1262123.52</v>
      </c>
      <c r="D25" s="12">
        <f t="shared" si="0"/>
        <v>7.7527182125565655E-2</v>
      </c>
      <c r="E25" s="8">
        <v>19</v>
      </c>
    </row>
    <row r="26" spans="1:6" x14ac:dyDescent="0.3">
      <c r="A26" s="1">
        <v>44805</v>
      </c>
      <c r="B26" s="2">
        <v>84259.839999999997</v>
      </c>
      <c r="C26" s="2">
        <v>1247492.98</v>
      </c>
      <c r="D26" s="12">
        <f t="shared" si="0"/>
        <v>6.7543337999384973E-2</v>
      </c>
      <c r="E26" s="8">
        <v>23</v>
      </c>
    </row>
    <row r="27" spans="1:6" x14ac:dyDescent="0.3">
      <c r="A27" s="1">
        <v>44818</v>
      </c>
      <c r="B27" s="2">
        <v>110285.22</v>
      </c>
      <c r="C27" s="2">
        <v>1299011.8799999999</v>
      </c>
      <c r="D27" s="12">
        <f t="shared" si="0"/>
        <v>8.4899315932353142E-2</v>
      </c>
      <c r="E27" s="8">
        <v>23</v>
      </c>
    </row>
    <row r="28" spans="1:6" x14ac:dyDescent="0.3">
      <c r="A28" s="1">
        <v>44826</v>
      </c>
      <c r="B28" s="2">
        <v>134071.15</v>
      </c>
      <c r="C28" s="2">
        <v>1175999.44</v>
      </c>
      <c r="D28" s="13">
        <f t="shared" si="0"/>
        <v>0.11400613422060814</v>
      </c>
      <c r="E28" s="8">
        <v>16</v>
      </c>
      <c r="F28" t="s">
        <v>11</v>
      </c>
    </row>
    <row r="29" spans="1:6" x14ac:dyDescent="0.3">
      <c r="A29" s="1">
        <v>44832</v>
      </c>
      <c r="B29" s="2">
        <v>104560.25</v>
      </c>
      <c r="C29" s="2">
        <v>1247151.6100000001</v>
      </c>
      <c r="D29" s="12">
        <f t="shared" si="0"/>
        <v>8.383924549477989E-2</v>
      </c>
      <c r="E29" s="8">
        <v>22</v>
      </c>
    </row>
    <row r="30" spans="1:6" x14ac:dyDescent="0.3">
      <c r="A30" s="1">
        <v>44839</v>
      </c>
      <c r="B30" s="2">
        <v>109737.87</v>
      </c>
      <c r="C30" s="2">
        <v>1216528.55</v>
      </c>
      <c r="D30" s="12">
        <f t="shared" si="0"/>
        <v>9.0205749795185641E-2</v>
      </c>
      <c r="E30" s="8">
        <v>20</v>
      </c>
    </row>
    <row r="31" spans="1:6" x14ac:dyDescent="0.3">
      <c r="A31" s="1">
        <v>44853</v>
      </c>
      <c r="B31" s="2">
        <v>134286.35</v>
      </c>
      <c r="C31" s="2">
        <v>1394862.39</v>
      </c>
      <c r="D31" s="12">
        <f t="shared" si="0"/>
        <v>9.6272113265596052E-2</v>
      </c>
      <c r="E31" s="8">
        <v>20</v>
      </c>
    </row>
    <row r="32" spans="1:6" x14ac:dyDescent="0.3">
      <c r="A32" s="1">
        <v>44860</v>
      </c>
      <c r="B32" s="2">
        <v>126541.13</v>
      </c>
      <c r="C32" s="2">
        <v>1529701.54</v>
      </c>
      <c r="D32" s="12">
        <f t="shared" si="0"/>
        <v>8.2722757800191532E-2</v>
      </c>
      <c r="E32" s="8">
        <v>21</v>
      </c>
    </row>
    <row r="33" spans="1:6" x14ac:dyDescent="0.3">
      <c r="A33" s="1">
        <v>44894</v>
      </c>
      <c r="B33" s="2">
        <v>227448.81</v>
      </c>
      <c r="C33" s="2">
        <v>1464764.11</v>
      </c>
      <c r="D33" s="15">
        <f t="shared" si="0"/>
        <v>0.1552801631656581</v>
      </c>
      <c r="E33" s="8">
        <v>23</v>
      </c>
      <c r="F33" t="s">
        <v>14</v>
      </c>
    </row>
    <row r="34" spans="1:6" x14ac:dyDescent="0.3">
      <c r="A34" s="1">
        <v>44902</v>
      </c>
      <c r="B34" s="2">
        <v>161585.21</v>
      </c>
      <c r="C34" s="2">
        <v>1341341.76</v>
      </c>
      <c r="D34" s="15">
        <f t="shared" si="0"/>
        <v>0.12046535403475397</v>
      </c>
      <c r="E34" s="8">
        <v>23</v>
      </c>
    </row>
    <row r="35" spans="1:6" x14ac:dyDescent="0.3">
      <c r="A35" s="1">
        <v>44917</v>
      </c>
      <c r="B35" s="2">
        <v>142225.35</v>
      </c>
      <c r="C35" s="2">
        <v>1342945.59</v>
      </c>
      <c r="D35" s="15">
        <f t="shared" si="0"/>
        <v>0.10590551922509385</v>
      </c>
      <c r="E35" s="8">
        <v>25</v>
      </c>
      <c r="F35" t="s">
        <v>13</v>
      </c>
    </row>
    <row r="36" spans="1:6" x14ac:dyDescent="0.3">
      <c r="B36" s="17">
        <f>SUM(B2:B35)</f>
        <v>3506535.39</v>
      </c>
      <c r="C36" s="17">
        <f>SUM(C2:C35)</f>
        <v>47382196.949999988</v>
      </c>
      <c r="D36" s="16">
        <f t="shared" si="0"/>
        <v>7.4005335668590203E-2</v>
      </c>
    </row>
    <row r="37" spans="1:6" x14ac:dyDescent="0.3">
      <c r="D37" s="14"/>
    </row>
    <row r="38" spans="1:6" x14ac:dyDescent="0.3">
      <c r="D38" s="14"/>
    </row>
    <row r="39" spans="1:6" x14ac:dyDescent="0.3">
      <c r="D39" s="14"/>
    </row>
    <row r="40" spans="1:6" x14ac:dyDescent="0.3">
      <c r="D40" s="14"/>
    </row>
    <row r="41" spans="1:6" x14ac:dyDescent="0.3">
      <c r="D41" s="14"/>
    </row>
    <row r="42" spans="1:6" x14ac:dyDescent="0.3">
      <c r="D42" s="14"/>
    </row>
    <row r="43" spans="1:6" x14ac:dyDescent="0.3">
      <c r="D43" s="14"/>
    </row>
    <row r="44" spans="1:6" x14ac:dyDescent="0.3">
      <c r="D44" s="14"/>
    </row>
    <row r="45" spans="1:6" x14ac:dyDescent="0.3">
      <c r="D45" s="14"/>
    </row>
    <row r="46" spans="1:6" x14ac:dyDescent="0.3">
      <c r="D46" s="14"/>
    </row>
    <row r="47" spans="1:6" x14ac:dyDescent="0.3">
      <c r="D47" s="14"/>
    </row>
    <row r="48" spans="1:6" x14ac:dyDescent="0.3">
      <c r="D48" s="14"/>
    </row>
    <row r="49" spans="4:4" x14ac:dyDescent="0.3">
      <c r="D49" s="14"/>
    </row>
    <row r="50" spans="4:4" x14ac:dyDescent="0.3">
      <c r="D50" s="14"/>
    </row>
    <row r="51" spans="4:4" x14ac:dyDescent="0.3">
      <c r="D51" s="14"/>
    </row>
    <row r="52" spans="4:4" x14ac:dyDescent="0.3">
      <c r="D52" s="14"/>
    </row>
    <row r="53" spans="4:4" x14ac:dyDescent="0.3">
      <c r="D53" s="14"/>
    </row>
    <row r="54" spans="4:4" x14ac:dyDescent="0.3">
      <c r="D54" s="14"/>
    </row>
    <row r="55" spans="4:4" x14ac:dyDescent="0.3">
      <c r="D55" s="14"/>
    </row>
    <row r="56" spans="4:4" x14ac:dyDescent="0.3">
      <c r="D56" s="14"/>
    </row>
    <row r="57" spans="4:4" x14ac:dyDescent="0.3">
      <c r="D57" s="14"/>
    </row>
    <row r="58" spans="4:4" x14ac:dyDescent="0.3">
      <c r="D58" s="14"/>
    </row>
    <row r="59" spans="4:4" x14ac:dyDescent="0.3">
      <c r="D59" s="14"/>
    </row>
    <row r="60" spans="4:4" x14ac:dyDescent="0.3">
      <c r="D60" s="14"/>
    </row>
    <row r="61" spans="4:4" x14ac:dyDescent="0.3">
      <c r="D61" s="14"/>
    </row>
    <row r="62" spans="4:4" x14ac:dyDescent="0.3">
      <c r="D62" s="14"/>
    </row>
    <row r="63" spans="4:4" x14ac:dyDescent="0.3">
      <c r="D63" s="14"/>
    </row>
    <row r="64" spans="4:4" x14ac:dyDescent="0.3">
      <c r="D64" s="14"/>
    </row>
    <row r="65" spans="4:4" x14ac:dyDescent="0.3">
      <c r="D65" s="14"/>
    </row>
    <row r="66" spans="4:4" x14ac:dyDescent="0.3">
      <c r="D66" s="14"/>
    </row>
    <row r="67" spans="4:4" x14ac:dyDescent="0.3">
      <c r="D67" s="14"/>
    </row>
    <row r="68" spans="4:4" x14ac:dyDescent="0.3">
      <c r="D68" s="14"/>
    </row>
    <row r="69" spans="4:4" x14ac:dyDescent="0.3">
      <c r="D69" s="14"/>
    </row>
    <row r="70" spans="4:4" x14ac:dyDescent="0.3">
      <c r="D70" s="14"/>
    </row>
    <row r="71" spans="4:4" x14ac:dyDescent="0.3">
      <c r="D71" s="14"/>
    </row>
    <row r="72" spans="4:4" x14ac:dyDescent="0.3">
      <c r="D72" s="14"/>
    </row>
    <row r="73" spans="4:4" x14ac:dyDescent="0.3">
      <c r="D73" s="14"/>
    </row>
    <row r="74" spans="4:4" x14ac:dyDescent="0.3">
      <c r="D74" s="14"/>
    </row>
    <row r="75" spans="4:4" x14ac:dyDescent="0.3">
      <c r="D75" s="14"/>
    </row>
    <row r="76" spans="4:4" x14ac:dyDescent="0.3">
      <c r="D76" s="14"/>
    </row>
    <row r="77" spans="4:4" x14ac:dyDescent="0.3">
      <c r="D77" s="14"/>
    </row>
    <row r="78" spans="4:4" x14ac:dyDescent="0.3">
      <c r="D78" s="14"/>
    </row>
    <row r="79" spans="4:4" x14ac:dyDescent="0.3">
      <c r="D79" s="14"/>
    </row>
    <row r="80" spans="4:4" x14ac:dyDescent="0.3">
      <c r="D80" s="14"/>
    </row>
    <row r="81" spans="4:4" x14ac:dyDescent="0.3">
      <c r="D81" s="14"/>
    </row>
    <row r="82" spans="4:4" x14ac:dyDescent="0.3">
      <c r="D82" s="14"/>
    </row>
    <row r="83" spans="4:4" x14ac:dyDescent="0.3">
      <c r="D83" s="14"/>
    </row>
    <row r="84" spans="4:4" x14ac:dyDescent="0.3">
      <c r="D84" s="14"/>
    </row>
    <row r="85" spans="4:4" x14ac:dyDescent="0.3">
      <c r="D85" s="14"/>
    </row>
    <row r="86" spans="4:4" x14ac:dyDescent="0.3">
      <c r="D86" s="14"/>
    </row>
    <row r="87" spans="4:4" x14ac:dyDescent="0.3">
      <c r="D87" s="14"/>
    </row>
    <row r="88" spans="4:4" x14ac:dyDescent="0.3">
      <c r="D88" s="14"/>
    </row>
    <row r="89" spans="4:4" x14ac:dyDescent="0.3">
      <c r="D89" s="14"/>
    </row>
    <row r="90" spans="4:4" x14ac:dyDescent="0.3">
      <c r="D90" s="14"/>
    </row>
    <row r="91" spans="4:4" x14ac:dyDescent="0.3">
      <c r="D91" s="14"/>
    </row>
    <row r="92" spans="4:4" x14ac:dyDescent="0.3">
      <c r="D92" s="14"/>
    </row>
    <row r="93" spans="4:4" x14ac:dyDescent="0.3">
      <c r="D93" s="14"/>
    </row>
    <row r="94" spans="4:4" x14ac:dyDescent="0.3">
      <c r="D94" s="14"/>
    </row>
    <row r="95" spans="4:4" x14ac:dyDescent="0.3">
      <c r="D95" s="14"/>
    </row>
    <row r="96" spans="4:4" x14ac:dyDescent="0.3">
      <c r="D96" s="14"/>
    </row>
    <row r="97" spans="4:4" x14ac:dyDescent="0.3">
      <c r="D97" s="14"/>
    </row>
    <row r="98" spans="4:4" x14ac:dyDescent="0.3">
      <c r="D98" s="14"/>
    </row>
    <row r="99" spans="4:4" x14ac:dyDescent="0.3">
      <c r="D99" s="14"/>
    </row>
    <row r="100" spans="4:4" x14ac:dyDescent="0.3">
      <c r="D100" s="14"/>
    </row>
    <row r="101" spans="4:4" x14ac:dyDescent="0.3">
      <c r="D101" s="14"/>
    </row>
    <row r="102" spans="4:4" x14ac:dyDescent="0.3">
      <c r="D102" s="14"/>
    </row>
    <row r="103" spans="4:4" x14ac:dyDescent="0.3">
      <c r="D103" s="14"/>
    </row>
    <row r="104" spans="4:4" x14ac:dyDescent="0.3">
      <c r="D104" s="14"/>
    </row>
    <row r="105" spans="4:4" x14ac:dyDescent="0.3">
      <c r="D105" s="14"/>
    </row>
    <row r="106" spans="4:4" x14ac:dyDescent="0.3">
      <c r="D106" s="14"/>
    </row>
    <row r="107" spans="4:4" x14ac:dyDescent="0.3">
      <c r="D107" s="14"/>
    </row>
    <row r="108" spans="4:4" x14ac:dyDescent="0.3">
      <c r="D108" s="14"/>
    </row>
    <row r="109" spans="4:4" x14ac:dyDescent="0.3">
      <c r="D109" s="14"/>
    </row>
    <row r="110" spans="4:4" x14ac:dyDescent="0.3">
      <c r="D110" s="14"/>
    </row>
    <row r="111" spans="4:4" x14ac:dyDescent="0.3">
      <c r="D111" s="14"/>
    </row>
    <row r="112" spans="4:4" x14ac:dyDescent="0.3">
      <c r="D112" s="14"/>
    </row>
    <row r="113" spans="4:4" x14ac:dyDescent="0.3">
      <c r="D113" s="14"/>
    </row>
    <row r="114" spans="4:4" x14ac:dyDescent="0.3">
      <c r="D114" s="14"/>
    </row>
    <row r="115" spans="4:4" x14ac:dyDescent="0.3">
      <c r="D115" s="14"/>
    </row>
    <row r="116" spans="4:4" x14ac:dyDescent="0.3">
      <c r="D116" s="14"/>
    </row>
    <row r="117" spans="4:4" x14ac:dyDescent="0.3">
      <c r="D117" s="14"/>
    </row>
    <row r="118" spans="4:4" x14ac:dyDescent="0.3">
      <c r="D118" s="14"/>
    </row>
    <row r="119" spans="4:4" x14ac:dyDescent="0.3">
      <c r="D119" s="14"/>
    </row>
    <row r="120" spans="4:4" x14ac:dyDescent="0.3">
      <c r="D120" s="14"/>
    </row>
    <row r="121" spans="4:4" x14ac:dyDescent="0.3">
      <c r="D121" s="14"/>
    </row>
    <row r="122" spans="4:4" x14ac:dyDescent="0.3">
      <c r="D122" s="14"/>
    </row>
    <row r="123" spans="4:4" x14ac:dyDescent="0.3">
      <c r="D123" s="14"/>
    </row>
    <row r="124" spans="4:4" x14ac:dyDescent="0.3">
      <c r="D124" s="14"/>
    </row>
    <row r="125" spans="4:4" x14ac:dyDescent="0.3">
      <c r="D125" s="14"/>
    </row>
    <row r="126" spans="4:4" x14ac:dyDescent="0.3">
      <c r="D126" s="14"/>
    </row>
    <row r="127" spans="4:4" x14ac:dyDescent="0.3">
      <c r="D127" s="14"/>
    </row>
    <row r="128" spans="4:4" x14ac:dyDescent="0.3">
      <c r="D128" s="14"/>
    </row>
    <row r="129" spans="4:4" x14ac:dyDescent="0.3">
      <c r="D129" s="14"/>
    </row>
    <row r="130" spans="4:4" x14ac:dyDescent="0.3">
      <c r="D130" s="14"/>
    </row>
    <row r="131" spans="4:4" x14ac:dyDescent="0.3">
      <c r="D131" s="14"/>
    </row>
    <row r="132" spans="4:4" x14ac:dyDescent="0.3">
      <c r="D132" s="14"/>
    </row>
    <row r="133" spans="4:4" x14ac:dyDescent="0.3">
      <c r="D133" s="14"/>
    </row>
    <row r="134" spans="4:4" x14ac:dyDescent="0.3">
      <c r="D134" s="14"/>
    </row>
    <row r="135" spans="4:4" x14ac:dyDescent="0.3">
      <c r="D135" s="14"/>
    </row>
    <row r="136" spans="4:4" x14ac:dyDescent="0.3">
      <c r="D136" s="14"/>
    </row>
  </sheetData>
  <pageMargins left="0.23622047244094491" right="0.23622047244094491" top="0.74803149606299213" bottom="0.74803149606299213" header="0.31496062992125984" footer="0.31496062992125984"/>
  <pageSetup paperSize="9" scale="83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36"/>
  <sheetViews>
    <sheetView workbookViewId="0">
      <pane ySplit="1" topLeftCell="A2" activePane="bottomLeft" state="frozen"/>
      <selection pane="bottomLeft" activeCell="D36" sqref="D36:D37"/>
    </sheetView>
  </sheetViews>
  <sheetFormatPr defaultRowHeight="14.4" x14ac:dyDescent="0.3"/>
  <cols>
    <col min="1" max="1" width="14.6640625" customWidth="1"/>
    <col min="2" max="2" width="24.88671875" customWidth="1"/>
    <col min="3" max="3" width="20.88671875" customWidth="1"/>
    <col min="4" max="4" width="10.88671875" customWidth="1"/>
    <col min="5" max="5" width="14" customWidth="1"/>
    <col min="6" max="6" width="34.88671875" customWidth="1"/>
  </cols>
  <sheetData>
    <row r="1" spans="1:6" ht="43.2" customHeight="1" x14ac:dyDescent="0.3">
      <c r="A1" s="10" t="s">
        <v>1</v>
      </c>
      <c r="B1" s="10" t="s">
        <v>6</v>
      </c>
      <c r="C1" s="10" t="s">
        <v>2</v>
      </c>
      <c r="D1" s="11" t="s">
        <v>12</v>
      </c>
      <c r="E1" s="10" t="s">
        <v>9</v>
      </c>
      <c r="F1" s="10" t="s">
        <v>7</v>
      </c>
    </row>
    <row r="2" spans="1:6" x14ac:dyDescent="0.3">
      <c r="A2" s="1">
        <v>44931</v>
      </c>
      <c r="B2" s="2">
        <v>136831.45000000001</v>
      </c>
      <c r="C2" s="2">
        <v>1057525.06</v>
      </c>
      <c r="D2" s="13">
        <f t="shared" ref="D2:D35" si="0">B2/C2</f>
        <v>0.12938837591234009</v>
      </c>
      <c r="E2" s="8">
        <v>17</v>
      </c>
      <c r="F2" t="s">
        <v>15</v>
      </c>
    </row>
    <row r="3" spans="1:6" x14ac:dyDescent="0.3">
      <c r="A3" s="1">
        <v>44937</v>
      </c>
      <c r="B3" s="2">
        <v>107230.64</v>
      </c>
      <c r="C3" s="2">
        <v>1169364.46</v>
      </c>
      <c r="D3" s="12">
        <f t="shared" si="0"/>
        <v>9.1699930746997393E-2</v>
      </c>
      <c r="E3" s="8">
        <v>18</v>
      </c>
    </row>
    <row r="4" spans="1:6" x14ac:dyDescent="0.3">
      <c r="A4" s="1">
        <v>44951</v>
      </c>
      <c r="B4" s="2">
        <v>102314.26</v>
      </c>
      <c r="C4" s="2">
        <v>1174378.04</v>
      </c>
      <c r="D4" s="12">
        <f t="shared" si="0"/>
        <v>8.7122082085254238E-2</v>
      </c>
      <c r="E4" s="8">
        <v>14</v>
      </c>
    </row>
    <row r="5" spans="1:6" x14ac:dyDescent="0.3">
      <c r="A5" s="1">
        <v>44958</v>
      </c>
      <c r="B5" s="2">
        <v>111913.16</v>
      </c>
      <c r="C5" s="2">
        <v>1327017.48</v>
      </c>
      <c r="D5" s="12">
        <f t="shared" si="0"/>
        <v>8.4334352551256528E-2</v>
      </c>
      <c r="E5" s="8">
        <v>13</v>
      </c>
    </row>
    <row r="6" spans="1:6" x14ac:dyDescent="0.3">
      <c r="A6" s="1">
        <v>44965</v>
      </c>
      <c r="B6" s="2">
        <v>74594.710000000006</v>
      </c>
      <c r="C6" s="2">
        <v>1334373.68</v>
      </c>
      <c r="D6" s="12">
        <f t="shared" si="0"/>
        <v>5.590241408238808E-2</v>
      </c>
      <c r="E6" s="8">
        <v>15</v>
      </c>
    </row>
    <row r="7" spans="1:6" x14ac:dyDescent="0.3">
      <c r="A7" s="1">
        <v>44979</v>
      </c>
      <c r="B7" s="2">
        <v>95497.58</v>
      </c>
      <c r="C7" s="2">
        <v>1201666.54</v>
      </c>
      <c r="D7" s="12">
        <f t="shared" si="0"/>
        <v>7.9470948737575736E-2</v>
      </c>
      <c r="E7" s="8">
        <v>22</v>
      </c>
    </row>
    <row r="8" spans="1:6" x14ac:dyDescent="0.3">
      <c r="A8" s="1">
        <v>44987</v>
      </c>
      <c r="B8" s="2">
        <v>56315.85</v>
      </c>
      <c r="C8" s="2">
        <v>1260295.3899999999</v>
      </c>
      <c r="D8" s="12">
        <f t="shared" si="0"/>
        <v>4.4684643335876996E-2</v>
      </c>
      <c r="E8" s="8">
        <v>12</v>
      </c>
    </row>
    <row r="9" spans="1:6" x14ac:dyDescent="0.3">
      <c r="A9" s="1">
        <v>44993</v>
      </c>
      <c r="B9" s="2">
        <v>107789.96</v>
      </c>
      <c r="C9" s="2">
        <v>1389072.28</v>
      </c>
      <c r="D9" s="12">
        <f t="shared" si="0"/>
        <v>7.759852496660577E-2</v>
      </c>
      <c r="E9" s="8">
        <v>25</v>
      </c>
    </row>
    <row r="10" spans="1:6" x14ac:dyDescent="0.3">
      <c r="A10" s="1">
        <v>45000</v>
      </c>
      <c r="B10" s="2">
        <v>54300.86</v>
      </c>
      <c r="C10" s="2">
        <v>1185770.71</v>
      </c>
      <c r="D10" s="12">
        <f t="shared" si="0"/>
        <v>4.5793726849603159E-2</v>
      </c>
      <c r="E10" s="8">
        <v>18</v>
      </c>
    </row>
    <row r="11" spans="1:6" x14ac:dyDescent="0.3">
      <c r="A11" s="1">
        <v>45007</v>
      </c>
      <c r="B11" s="2">
        <v>61772.65</v>
      </c>
      <c r="C11" s="2">
        <v>1222628.4099999999</v>
      </c>
      <c r="D11" s="12">
        <f t="shared" si="0"/>
        <v>5.0524468018864378E-2</v>
      </c>
      <c r="E11" s="8">
        <v>17</v>
      </c>
    </row>
    <row r="12" spans="1:6" x14ac:dyDescent="0.3">
      <c r="A12" s="1">
        <v>45014</v>
      </c>
      <c r="B12" s="2">
        <v>102756.46</v>
      </c>
      <c r="C12" s="2">
        <v>1189040.1100000001</v>
      </c>
      <c r="D12" s="12">
        <f t="shared" si="0"/>
        <v>8.6419675110875782E-2</v>
      </c>
      <c r="E12" s="8">
        <v>29</v>
      </c>
    </row>
    <row r="13" spans="1:6" x14ac:dyDescent="0.3">
      <c r="A13" s="1">
        <v>45021</v>
      </c>
      <c r="B13" s="2">
        <v>34485.589999999997</v>
      </c>
      <c r="C13" s="2">
        <v>1279833.1000000001</v>
      </c>
      <c r="D13" s="12">
        <f t="shared" si="0"/>
        <v>2.6945380612518926E-2</v>
      </c>
      <c r="E13" s="8">
        <v>14</v>
      </c>
    </row>
    <row r="14" spans="1:6" x14ac:dyDescent="0.3">
      <c r="A14" s="1">
        <v>45029</v>
      </c>
      <c r="B14" s="2">
        <v>54692.36</v>
      </c>
      <c r="C14" s="2">
        <v>1112740.8700000001</v>
      </c>
      <c r="D14" s="12">
        <f t="shared" si="0"/>
        <v>4.9151030104610062E-2</v>
      </c>
      <c r="E14" s="8">
        <v>14</v>
      </c>
    </row>
    <row r="15" spans="1:6" x14ac:dyDescent="0.3">
      <c r="A15" s="1">
        <v>45035</v>
      </c>
      <c r="B15" s="2">
        <v>47146.75</v>
      </c>
      <c r="C15" s="2">
        <v>1056875.25</v>
      </c>
      <c r="D15" s="12">
        <f t="shared" si="0"/>
        <v>4.4609569577866451E-2</v>
      </c>
      <c r="E15" s="8">
        <v>14</v>
      </c>
    </row>
    <row r="16" spans="1:6" x14ac:dyDescent="0.3">
      <c r="A16" s="1">
        <v>45056</v>
      </c>
      <c r="B16" s="2">
        <v>101030.14</v>
      </c>
      <c r="C16" s="2">
        <v>1124474.1599999999</v>
      </c>
      <c r="D16" s="12">
        <f t="shared" si="0"/>
        <v>8.9846564371030099E-2</v>
      </c>
      <c r="E16" s="8">
        <v>22</v>
      </c>
    </row>
    <row r="17" spans="1:6" x14ac:dyDescent="0.3">
      <c r="A17" s="1">
        <v>45063</v>
      </c>
      <c r="B17" s="2">
        <v>98264.78</v>
      </c>
      <c r="C17" s="2">
        <v>1112355.8600000001</v>
      </c>
      <c r="D17" s="12">
        <f t="shared" si="0"/>
        <v>8.8339337736756285E-2</v>
      </c>
      <c r="E17" s="8">
        <v>25</v>
      </c>
    </row>
    <row r="18" spans="1:6" x14ac:dyDescent="0.3">
      <c r="A18" s="1">
        <v>45070</v>
      </c>
      <c r="B18" s="2">
        <v>110750.48</v>
      </c>
      <c r="C18" s="2">
        <v>1183425.95</v>
      </c>
      <c r="D18" s="12">
        <f t="shared" si="0"/>
        <v>9.3584630284640966E-2</v>
      </c>
      <c r="E18" s="8">
        <v>24</v>
      </c>
    </row>
    <row r="19" spans="1:6" x14ac:dyDescent="0.3">
      <c r="A19" s="1">
        <v>45079</v>
      </c>
      <c r="B19" s="2">
        <v>72925.06</v>
      </c>
      <c r="C19" s="2">
        <v>1082783.1299999999</v>
      </c>
      <c r="D19" s="12">
        <f t="shared" si="0"/>
        <v>6.734964553797583E-2</v>
      </c>
      <c r="E19" s="8">
        <v>22</v>
      </c>
    </row>
    <row r="20" spans="1:6" x14ac:dyDescent="0.3">
      <c r="A20" s="1">
        <v>45092</v>
      </c>
      <c r="B20" s="2">
        <v>118173.75</v>
      </c>
      <c r="C20" s="2">
        <v>1096487.8999999999</v>
      </c>
      <c r="D20" s="13">
        <f t="shared" si="0"/>
        <v>0.10777478711803387</v>
      </c>
      <c r="E20" s="8">
        <v>31</v>
      </c>
      <c r="F20" t="s">
        <v>16</v>
      </c>
    </row>
    <row r="21" spans="1:6" x14ac:dyDescent="0.3">
      <c r="A21" s="1">
        <v>45098</v>
      </c>
      <c r="B21" s="2">
        <v>82034.81</v>
      </c>
      <c r="C21" s="2">
        <v>1215572.75</v>
      </c>
      <c r="D21" s="12">
        <f t="shared" si="0"/>
        <v>6.7486549036246485E-2</v>
      </c>
      <c r="E21" s="8">
        <v>25</v>
      </c>
    </row>
    <row r="22" spans="1:6" x14ac:dyDescent="0.3">
      <c r="A22" s="1">
        <v>45106</v>
      </c>
      <c r="B22" s="2">
        <v>84597.19</v>
      </c>
      <c r="C22" s="2">
        <v>1172944.6399999999</v>
      </c>
      <c r="D22" s="12">
        <f t="shared" si="0"/>
        <v>7.2123770479056895E-2</v>
      </c>
      <c r="E22" s="8">
        <v>20</v>
      </c>
    </row>
    <row r="23" spans="1:6" x14ac:dyDescent="0.3">
      <c r="A23" s="1">
        <v>45120</v>
      </c>
      <c r="B23" s="2">
        <v>78304.78</v>
      </c>
      <c r="C23" s="2">
        <v>1108254.6299999999</v>
      </c>
      <c r="D23" s="12">
        <f t="shared" si="0"/>
        <v>7.065594663926647E-2</v>
      </c>
      <c r="E23" s="8">
        <v>17</v>
      </c>
    </row>
    <row r="24" spans="1:6" x14ac:dyDescent="0.3">
      <c r="A24" s="1">
        <v>45133</v>
      </c>
      <c r="B24" s="2">
        <v>56386.02</v>
      </c>
      <c r="C24" s="2">
        <v>1064301.68</v>
      </c>
      <c r="D24" s="12">
        <f t="shared" si="0"/>
        <v>5.2979358258647115E-2</v>
      </c>
      <c r="E24" s="8">
        <v>15</v>
      </c>
    </row>
    <row r="25" spans="1:6" x14ac:dyDescent="0.3">
      <c r="A25" s="1">
        <v>45141</v>
      </c>
      <c r="B25" s="2">
        <v>58939.72</v>
      </c>
      <c r="C25" s="2">
        <v>1028917.22</v>
      </c>
      <c r="D25" s="12">
        <f t="shared" si="0"/>
        <v>5.728324772327166E-2</v>
      </c>
      <c r="E25" s="8">
        <v>12</v>
      </c>
    </row>
    <row r="26" spans="1:6" x14ac:dyDescent="0.3">
      <c r="A26" s="1">
        <v>45147</v>
      </c>
      <c r="B26" s="2">
        <v>61006.85</v>
      </c>
      <c r="C26" s="2">
        <v>1109012.73</v>
      </c>
      <c r="D26" s="12">
        <f t="shared" si="0"/>
        <v>5.5010053852132069E-2</v>
      </c>
      <c r="E26" s="8">
        <v>20</v>
      </c>
    </row>
    <row r="27" spans="1:6" x14ac:dyDescent="0.3">
      <c r="A27" s="1">
        <v>45161</v>
      </c>
      <c r="B27" s="2">
        <v>81297</v>
      </c>
      <c r="C27" s="2">
        <v>1095160.69</v>
      </c>
      <c r="D27" s="12">
        <f t="shared" si="0"/>
        <v>7.4232942016938169E-2</v>
      </c>
      <c r="E27" s="8">
        <v>20</v>
      </c>
    </row>
    <row r="28" spans="1:6" x14ac:dyDescent="0.3">
      <c r="A28" s="1">
        <v>45170</v>
      </c>
      <c r="B28" s="2">
        <v>78779.16</v>
      </c>
      <c r="C28" s="2">
        <v>1074647.21</v>
      </c>
      <c r="D28" s="12">
        <f t="shared" si="0"/>
        <v>7.3306997186546458E-2</v>
      </c>
      <c r="E28" s="8">
        <v>15</v>
      </c>
    </row>
    <row r="29" spans="1:6" x14ac:dyDescent="0.3">
      <c r="A29" s="1">
        <v>45175</v>
      </c>
      <c r="B29" s="2">
        <v>72312.66</v>
      </c>
      <c r="C29" s="2">
        <v>994975.49</v>
      </c>
      <c r="D29" s="12">
        <f t="shared" si="0"/>
        <v>7.26778304860555E-2</v>
      </c>
      <c r="E29" s="8">
        <v>14</v>
      </c>
    </row>
    <row r="30" spans="1:6" x14ac:dyDescent="0.3">
      <c r="A30" s="1">
        <v>45182</v>
      </c>
      <c r="B30" s="2">
        <v>90958.57</v>
      </c>
      <c r="C30" s="2">
        <v>1028583.81</v>
      </c>
      <c r="D30" s="12">
        <f t="shared" si="0"/>
        <v>8.8430878568854787E-2</v>
      </c>
      <c r="E30" s="8">
        <v>20</v>
      </c>
    </row>
    <row r="31" spans="1:6" x14ac:dyDescent="0.3">
      <c r="A31" s="1">
        <v>45211</v>
      </c>
      <c r="B31" s="2">
        <v>65540.88</v>
      </c>
      <c r="C31" s="2">
        <v>865985.43</v>
      </c>
      <c r="D31" s="12">
        <f t="shared" si="0"/>
        <v>7.5683582805775376E-2</v>
      </c>
      <c r="E31" s="8">
        <v>20</v>
      </c>
    </row>
    <row r="32" spans="1:6" x14ac:dyDescent="0.3">
      <c r="A32" s="1">
        <v>45217</v>
      </c>
      <c r="B32" s="2">
        <v>68697.94</v>
      </c>
      <c r="C32" s="2">
        <v>983242.64</v>
      </c>
      <c r="D32" s="12">
        <f t="shared" si="0"/>
        <v>6.9868755895289486E-2</v>
      </c>
      <c r="E32" s="8">
        <v>17</v>
      </c>
    </row>
    <row r="33" spans="1:5" x14ac:dyDescent="0.3">
      <c r="A33" s="1">
        <v>45252</v>
      </c>
      <c r="B33" s="2">
        <v>78725.66</v>
      </c>
      <c r="C33" s="2">
        <v>1021271.54</v>
      </c>
      <c r="D33" s="16">
        <f t="shared" si="0"/>
        <v>7.7085923690774744E-2</v>
      </c>
      <c r="E33" s="8">
        <v>18</v>
      </c>
    </row>
    <row r="34" spans="1:5" x14ac:dyDescent="0.3">
      <c r="A34" s="1">
        <v>45259</v>
      </c>
      <c r="B34" s="2">
        <v>71919.88</v>
      </c>
      <c r="C34" s="2">
        <v>1054550.47</v>
      </c>
      <c r="D34" s="16">
        <f t="shared" si="0"/>
        <v>6.8199561847428702E-2</v>
      </c>
      <c r="E34" s="8">
        <v>17</v>
      </c>
    </row>
    <row r="35" spans="1:5" x14ac:dyDescent="0.3">
      <c r="A35" s="1">
        <v>45273</v>
      </c>
      <c r="B35" s="2">
        <v>80187.77</v>
      </c>
      <c r="C35" s="2">
        <v>1065502.1499999999</v>
      </c>
      <c r="D35" s="16">
        <f t="shared" si="0"/>
        <v>7.5258196334939367E-2</v>
      </c>
      <c r="E35" s="8">
        <v>21</v>
      </c>
    </row>
    <row r="36" spans="1:5" x14ac:dyDescent="0.3">
      <c r="D36" s="16"/>
    </row>
    <row r="37" spans="1:5" x14ac:dyDescent="0.3">
      <c r="D37" s="16"/>
    </row>
    <row r="38" spans="1:5" x14ac:dyDescent="0.3">
      <c r="D38" s="14"/>
    </row>
    <row r="39" spans="1:5" x14ac:dyDescent="0.3">
      <c r="D39" s="14"/>
    </row>
    <row r="40" spans="1:5" x14ac:dyDescent="0.3">
      <c r="D40" s="14"/>
    </row>
    <row r="41" spans="1:5" x14ac:dyDescent="0.3">
      <c r="D41" s="14"/>
    </row>
    <row r="42" spans="1:5" x14ac:dyDescent="0.3">
      <c r="D42" s="14"/>
    </row>
    <row r="43" spans="1:5" x14ac:dyDescent="0.3">
      <c r="D43" s="14"/>
    </row>
    <row r="44" spans="1:5" x14ac:dyDescent="0.3">
      <c r="D44" s="14"/>
    </row>
    <row r="45" spans="1:5" x14ac:dyDescent="0.3">
      <c r="D45" s="14"/>
    </row>
    <row r="46" spans="1:5" x14ac:dyDescent="0.3">
      <c r="D46" s="14"/>
    </row>
    <row r="47" spans="1:5" x14ac:dyDescent="0.3">
      <c r="D47" s="14"/>
    </row>
    <row r="48" spans="1:5" x14ac:dyDescent="0.3">
      <c r="D48" s="14"/>
    </row>
    <row r="49" spans="4:4" x14ac:dyDescent="0.3">
      <c r="D49" s="14"/>
    </row>
    <row r="50" spans="4:4" x14ac:dyDescent="0.3">
      <c r="D50" s="14"/>
    </row>
    <row r="51" spans="4:4" x14ac:dyDescent="0.3">
      <c r="D51" s="14"/>
    </row>
    <row r="52" spans="4:4" x14ac:dyDescent="0.3">
      <c r="D52" s="14"/>
    </row>
    <row r="53" spans="4:4" x14ac:dyDescent="0.3">
      <c r="D53" s="14"/>
    </row>
    <row r="54" spans="4:4" x14ac:dyDescent="0.3">
      <c r="D54" s="14"/>
    </row>
    <row r="55" spans="4:4" x14ac:dyDescent="0.3">
      <c r="D55" s="14"/>
    </row>
    <row r="56" spans="4:4" x14ac:dyDescent="0.3">
      <c r="D56" s="14"/>
    </row>
    <row r="57" spans="4:4" x14ac:dyDescent="0.3">
      <c r="D57" s="14"/>
    </row>
    <row r="58" spans="4:4" x14ac:dyDescent="0.3">
      <c r="D58" s="14"/>
    </row>
    <row r="59" spans="4:4" x14ac:dyDescent="0.3">
      <c r="D59" s="14"/>
    </row>
    <row r="60" spans="4:4" x14ac:dyDescent="0.3">
      <c r="D60" s="14"/>
    </row>
    <row r="61" spans="4:4" x14ac:dyDescent="0.3">
      <c r="D61" s="14"/>
    </row>
    <row r="62" spans="4:4" x14ac:dyDescent="0.3">
      <c r="D62" s="14"/>
    </row>
    <row r="63" spans="4:4" x14ac:dyDescent="0.3">
      <c r="D63" s="14"/>
    </row>
    <row r="64" spans="4:4" x14ac:dyDescent="0.3">
      <c r="D64" s="14"/>
    </row>
    <row r="65" spans="4:4" x14ac:dyDescent="0.3">
      <c r="D65" s="14"/>
    </row>
    <row r="66" spans="4:4" x14ac:dyDescent="0.3">
      <c r="D66" s="14"/>
    </row>
    <row r="67" spans="4:4" x14ac:dyDescent="0.3">
      <c r="D67" s="14"/>
    </row>
    <row r="68" spans="4:4" x14ac:dyDescent="0.3">
      <c r="D68" s="14"/>
    </row>
    <row r="69" spans="4:4" x14ac:dyDescent="0.3">
      <c r="D69" s="14"/>
    </row>
    <row r="70" spans="4:4" x14ac:dyDescent="0.3">
      <c r="D70" s="14"/>
    </row>
    <row r="71" spans="4:4" x14ac:dyDescent="0.3">
      <c r="D71" s="14"/>
    </row>
    <row r="72" spans="4:4" x14ac:dyDescent="0.3">
      <c r="D72" s="14"/>
    </row>
    <row r="73" spans="4:4" x14ac:dyDescent="0.3">
      <c r="D73" s="14"/>
    </row>
    <row r="74" spans="4:4" x14ac:dyDescent="0.3">
      <c r="D74" s="14"/>
    </row>
    <row r="75" spans="4:4" x14ac:dyDescent="0.3">
      <c r="D75" s="14"/>
    </row>
    <row r="76" spans="4:4" x14ac:dyDescent="0.3">
      <c r="D76" s="14"/>
    </row>
    <row r="77" spans="4:4" x14ac:dyDescent="0.3">
      <c r="D77" s="14"/>
    </row>
    <row r="78" spans="4:4" x14ac:dyDescent="0.3">
      <c r="D78" s="14"/>
    </row>
    <row r="79" spans="4:4" x14ac:dyDescent="0.3">
      <c r="D79" s="14"/>
    </row>
    <row r="80" spans="4:4" x14ac:dyDescent="0.3">
      <c r="D80" s="14"/>
    </row>
    <row r="81" spans="4:4" x14ac:dyDescent="0.3">
      <c r="D81" s="14"/>
    </row>
    <row r="82" spans="4:4" x14ac:dyDescent="0.3">
      <c r="D82" s="14"/>
    </row>
    <row r="83" spans="4:4" x14ac:dyDescent="0.3">
      <c r="D83" s="14"/>
    </row>
    <row r="84" spans="4:4" x14ac:dyDescent="0.3">
      <c r="D84" s="14"/>
    </row>
    <row r="85" spans="4:4" x14ac:dyDescent="0.3">
      <c r="D85" s="14"/>
    </row>
    <row r="86" spans="4:4" x14ac:dyDescent="0.3">
      <c r="D86" s="14"/>
    </row>
    <row r="87" spans="4:4" x14ac:dyDescent="0.3">
      <c r="D87" s="14"/>
    </row>
    <row r="88" spans="4:4" x14ac:dyDescent="0.3">
      <c r="D88" s="14"/>
    </row>
    <row r="89" spans="4:4" x14ac:dyDescent="0.3">
      <c r="D89" s="14"/>
    </row>
    <row r="90" spans="4:4" x14ac:dyDescent="0.3">
      <c r="D90" s="14"/>
    </row>
    <row r="91" spans="4:4" x14ac:dyDescent="0.3">
      <c r="D91" s="14"/>
    </row>
    <row r="92" spans="4:4" x14ac:dyDescent="0.3">
      <c r="D92" s="14"/>
    </row>
    <row r="93" spans="4:4" x14ac:dyDescent="0.3">
      <c r="D93" s="14"/>
    </row>
    <row r="94" spans="4:4" x14ac:dyDescent="0.3">
      <c r="D94" s="14"/>
    </row>
    <row r="95" spans="4:4" x14ac:dyDescent="0.3">
      <c r="D95" s="14"/>
    </row>
    <row r="96" spans="4:4" x14ac:dyDescent="0.3">
      <c r="D96" s="14"/>
    </row>
    <row r="97" spans="4:4" x14ac:dyDescent="0.3">
      <c r="D97" s="14"/>
    </row>
    <row r="98" spans="4:4" x14ac:dyDescent="0.3">
      <c r="D98" s="14"/>
    </row>
    <row r="99" spans="4:4" x14ac:dyDescent="0.3">
      <c r="D99" s="14"/>
    </row>
    <row r="100" spans="4:4" x14ac:dyDescent="0.3">
      <c r="D100" s="14"/>
    </row>
    <row r="101" spans="4:4" x14ac:dyDescent="0.3">
      <c r="D101" s="14"/>
    </row>
    <row r="102" spans="4:4" x14ac:dyDescent="0.3">
      <c r="D102" s="14"/>
    </row>
    <row r="103" spans="4:4" x14ac:dyDescent="0.3">
      <c r="D103" s="14"/>
    </row>
    <row r="104" spans="4:4" x14ac:dyDescent="0.3">
      <c r="D104" s="14"/>
    </row>
    <row r="105" spans="4:4" x14ac:dyDescent="0.3">
      <c r="D105" s="14"/>
    </row>
    <row r="106" spans="4:4" x14ac:dyDescent="0.3">
      <c r="D106" s="14"/>
    </row>
    <row r="107" spans="4:4" x14ac:dyDescent="0.3">
      <c r="D107" s="14"/>
    </row>
    <row r="108" spans="4:4" x14ac:dyDescent="0.3">
      <c r="D108" s="14"/>
    </row>
    <row r="109" spans="4:4" x14ac:dyDescent="0.3">
      <c r="D109" s="14"/>
    </row>
    <row r="110" spans="4:4" x14ac:dyDescent="0.3">
      <c r="D110" s="14"/>
    </row>
    <row r="111" spans="4:4" x14ac:dyDescent="0.3">
      <c r="D111" s="14"/>
    </row>
    <row r="112" spans="4:4" x14ac:dyDescent="0.3">
      <c r="D112" s="14"/>
    </row>
    <row r="113" spans="4:4" x14ac:dyDescent="0.3">
      <c r="D113" s="14"/>
    </row>
    <row r="114" spans="4:4" x14ac:dyDescent="0.3">
      <c r="D114" s="14"/>
    </row>
    <row r="115" spans="4:4" x14ac:dyDescent="0.3">
      <c r="D115" s="14"/>
    </row>
    <row r="116" spans="4:4" x14ac:dyDescent="0.3">
      <c r="D116" s="14"/>
    </row>
    <row r="117" spans="4:4" x14ac:dyDescent="0.3">
      <c r="D117" s="14"/>
    </row>
    <row r="118" spans="4:4" x14ac:dyDescent="0.3">
      <c r="D118" s="14"/>
    </row>
    <row r="119" spans="4:4" x14ac:dyDescent="0.3">
      <c r="D119" s="14"/>
    </row>
    <row r="120" spans="4:4" x14ac:dyDescent="0.3">
      <c r="D120" s="14"/>
    </row>
    <row r="121" spans="4:4" x14ac:dyDescent="0.3">
      <c r="D121" s="14"/>
    </row>
    <row r="122" spans="4:4" x14ac:dyDescent="0.3">
      <c r="D122" s="14"/>
    </row>
    <row r="123" spans="4:4" x14ac:dyDescent="0.3">
      <c r="D123" s="14"/>
    </row>
    <row r="124" spans="4:4" x14ac:dyDescent="0.3">
      <c r="D124" s="14"/>
    </row>
    <row r="125" spans="4:4" x14ac:dyDescent="0.3">
      <c r="D125" s="14"/>
    </row>
    <row r="126" spans="4:4" x14ac:dyDescent="0.3">
      <c r="D126" s="14"/>
    </row>
    <row r="127" spans="4:4" x14ac:dyDescent="0.3">
      <c r="D127" s="14"/>
    </row>
    <row r="128" spans="4:4" x14ac:dyDescent="0.3">
      <c r="D128" s="14"/>
    </row>
    <row r="129" spans="4:4" x14ac:dyDescent="0.3">
      <c r="D129" s="14"/>
    </row>
    <row r="130" spans="4:4" x14ac:dyDescent="0.3">
      <c r="D130" s="14"/>
    </row>
    <row r="131" spans="4:4" x14ac:dyDescent="0.3">
      <c r="D131" s="14"/>
    </row>
    <row r="132" spans="4:4" x14ac:dyDescent="0.3">
      <c r="D132" s="14"/>
    </row>
    <row r="133" spans="4:4" x14ac:dyDescent="0.3">
      <c r="D133" s="14"/>
    </row>
    <row r="134" spans="4:4" x14ac:dyDescent="0.3">
      <c r="D134" s="14"/>
    </row>
    <row r="135" spans="4:4" x14ac:dyDescent="0.3">
      <c r="D135" s="14"/>
    </row>
    <row r="136" spans="4:4" x14ac:dyDescent="0.3">
      <c r="D136" s="14"/>
    </row>
  </sheetData>
  <pageMargins left="0.23622047244094491" right="0.23622047244094491" top="0.74803149606299213" bottom="0.74803149606299213" header="0.31496062992125984" footer="0.31496062992125984"/>
  <pageSetup paperSize="9" scale="77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36"/>
  <sheetViews>
    <sheetView workbookViewId="0">
      <pane ySplit="1" topLeftCell="A23" activePane="bottomLeft" state="frozen"/>
      <selection pane="bottomLeft" activeCell="C45" sqref="C45"/>
    </sheetView>
  </sheetViews>
  <sheetFormatPr defaultRowHeight="14.4" x14ac:dyDescent="0.3"/>
  <cols>
    <col min="1" max="1" width="14.6640625" customWidth="1"/>
    <col min="2" max="2" width="24.88671875" customWidth="1"/>
    <col min="3" max="3" width="20.88671875" customWidth="1"/>
    <col min="4" max="4" width="10.88671875" customWidth="1"/>
    <col min="5" max="5" width="14" customWidth="1"/>
    <col min="6" max="6" width="38.5546875" customWidth="1"/>
  </cols>
  <sheetData>
    <row r="1" spans="1:6" ht="43.2" customHeight="1" x14ac:dyDescent="0.3">
      <c r="A1" s="10" t="s">
        <v>1</v>
      </c>
      <c r="B1" s="10" t="s">
        <v>6</v>
      </c>
      <c r="C1" s="10" t="s">
        <v>2</v>
      </c>
      <c r="D1" s="11" t="s">
        <v>20</v>
      </c>
      <c r="E1" s="10" t="s">
        <v>9</v>
      </c>
      <c r="F1" s="10" t="s">
        <v>7</v>
      </c>
    </row>
    <row r="2" spans="1:6" x14ac:dyDescent="0.3">
      <c r="A2" s="1">
        <v>45301</v>
      </c>
      <c r="B2" s="2">
        <v>95330.89</v>
      </c>
      <c r="C2" s="2">
        <v>861888.27</v>
      </c>
      <c r="D2" s="13">
        <f t="shared" ref="D2:D44" si="0">B2/C2</f>
        <v>0.11060701638276153</v>
      </c>
      <c r="E2" s="8">
        <v>20</v>
      </c>
      <c r="F2" t="s">
        <v>17</v>
      </c>
    </row>
    <row r="3" spans="1:6" x14ac:dyDescent="0.3">
      <c r="A3" s="1">
        <v>45310</v>
      </c>
      <c r="B3" s="2">
        <v>58780.56</v>
      </c>
      <c r="C3" s="2">
        <v>808845.29</v>
      </c>
      <c r="D3" s="12">
        <f t="shared" si="0"/>
        <v>7.267219173644443E-2</v>
      </c>
      <c r="E3" s="8">
        <v>16</v>
      </c>
    </row>
    <row r="4" spans="1:6" x14ac:dyDescent="0.3">
      <c r="A4" s="1">
        <v>45315</v>
      </c>
      <c r="B4" s="2">
        <v>71638.8</v>
      </c>
      <c r="C4" s="2">
        <v>856541.64</v>
      </c>
      <c r="D4" s="12">
        <f t="shared" si="0"/>
        <v>8.363726485031131E-2</v>
      </c>
      <c r="E4" s="8">
        <v>19</v>
      </c>
    </row>
    <row r="5" spans="1:6" x14ac:dyDescent="0.3">
      <c r="A5" s="1">
        <v>45322</v>
      </c>
      <c r="B5" s="2">
        <v>58802.93</v>
      </c>
      <c r="C5" s="2">
        <v>903795.93</v>
      </c>
      <c r="D5" s="12">
        <f t="shared" si="0"/>
        <v>6.506217614854716E-2</v>
      </c>
      <c r="E5" s="8">
        <v>15</v>
      </c>
    </row>
    <row r="6" spans="1:6" x14ac:dyDescent="0.3">
      <c r="A6" s="1">
        <v>45329</v>
      </c>
      <c r="B6" s="2">
        <v>61424.44</v>
      </c>
      <c r="C6" s="2">
        <v>994507.31</v>
      </c>
      <c r="D6" s="12">
        <f t="shared" si="0"/>
        <v>6.1763688795811865E-2</v>
      </c>
      <c r="E6" s="8">
        <v>13</v>
      </c>
    </row>
    <row r="7" spans="1:6" x14ac:dyDescent="0.3">
      <c r="A7" s="1">
        <v>45337</v>
      </c>
      <c r="B7" s="2">
        <v>53486.33</v>
      </c>
      <c r="C7" s="2">
        <v>1034583.15</v>
      </c>
      <c r="D7" s="12">
        <f t="shared" si="0"/>
        <v>5.1698435258683652E-2</v>
      </c>
      <c r="E7" s="8">
        <v>16</v>
      </c>
    </row>
    <row r="8" spans="1:6" x14ac:dyDescent="0.3">
      <c r="A8" s="1">
        <v>45350</v>
      </c>
      <c r="B8" s="2">
        <v>76540.59</v>
      </c>
      <c r="C8" s="2">
        <v>1192008.3899999999</v>
      </c>
      <c r="D8" s="12">
        <f t="shared" si="0"/>
        <v>6.4211452404290548E-2</v>
      </c>
      <c r="E8" s="8">
        <v>13</v>
      </c>
    </row>
    <row r="9" spans="1:6" x14ac:dyDescent="0.3">
      <c r="A9" s="1">
        <v>45358</v>
      </c>
      <c r="B9" s="2">
        <v>67549.62</v>
      </c>
      <c r="C9" s="2">
        <v>1256020.77</v>
      </c>
      <c r="D9" s="12">
        <f t="shared" si="0"/>
        <v>5.3780655235502191E-2</v>
      </c>
      <c r="E9" s="8">
        <v>15</v>
      </c>
    </row>
    <row r="10" spans="1:6" x14ac:dyDescent="0.3">
      <c r="A10" s="1">
        <v>45365</v>
      </c>
      <c r="B10" s="2">
        <v>66073.11</v>
      </c>
      <c r="C10" s="2">
        <v>1257488.55</v>
      </c>
      <c r="D10" s="12">
        <f t="shared" si="0"/>
        <v>5.25437070580086E-2</v>
      </c>
      <c r="E10" s="8">
        <v>15</v>
      </c>
    </row>
    <row r="11" spans="1:6" x14ac:dyDescent="0.3">
      <c r="A11" s="1">
        <v>45371</v>
      </c>
      <c r="B11" s="2">
        <v>46377.38</v>
      </c>
      <c r="C11" s="2">
        <v>1258775.43</v>
      </c>
      <c r="D11" s="12">
        <f t="shared" si="0"/>
        <v>3.6843251698994474E-2</v>
      </c>
      <c r="E11" s="8">
        <v>15</v>
      </c>
    </row>
    <row r="12" spans="1:6" x14ac:dyDescent="0.3">
      <c r="A12" s="1">
        <v>45386</v>
      </c>
      <c r="B12" s="2">
        <v>69573.100000000006</v>
      </c>
      <c r="C12" s="2">
        <v>1278036.53</v>
      </c>
      <c r="D12" s="12">
        <f t="shared" si="0"/>
        <v>5.4437489357209531E-2</v>
      </c>
      <c r="E12" s="8">
        <v>23</v>
      </c>
    </row>
    <row r="13" spans="1:6" x14ac:dyDescent="0.3">
      <c r="A13" s="1">
        <v>45392</v>
      </c>
      <c r="B13" s="2">
        <v>70969.759999999995</v>
      </c>
      <c r="C13" s="2">
        <v>1225642.43</v>
      </c>
      <c r="D13" s="12">
        <f t="shared" si="0"/>
        <v>5.7904131142065635E-2</v>
      </c>
      <c r="E13" s="8">
        <v>16</v>
      </c>
    </row>
    <row r="14" spans="1:6" x14ac:dyDescent="0.3">
      <c r="A14" s="1">
        <v>45399</v>
      </c>
      <c r="B14" s="2">
        <v>66867.63</v>
      </c>
      <c r="C14" s="2">
        <v>1167811.78</v>
      </c>
      <c r="D14" s="12">
        <f t="shared" si="0"/>
        <v>5.725891033570496E-2</v>
      </c>
      <c r="E14" s="8">
        <v>15</v>
      </c>
    </row>
    <row r="15" spans="1:6" x14ac:dyDescent="0.3">
      <c r="A15" s="1">
        <v>45406</v>
      </c>
      <c r="B15" s="2">
        <v>50549.09</v>
      </c>
      <c r="C15" s="2">
        <v>1160285.45</v>
      </c>
      <c r="D15" s="12">
        <f t="shared" si="0"/>
        <v>4.3566081088063285E-2</v>
      </c>
      <c r="E15" s="8">
        <v>15</v>
      </c>
    </row>
    <row r="16" spans="1:6" x14ac:dyDescent="0.3">
      <c r="A16" s="1">
        <v>45420</v>
      </c>
      <c r="B16" s="2">
        <v>79423.820000000007</v>
      </c>
      <c r="C16" s="2">
        <v>1087677.3500000001</v>
      </c>
      <c r="D16" s="12">
        <f t="shared" si="0"/>
        <v>7.3021489323097516E-2</v>
      </c>
      <c r="E16" s="8">
        <v>21</v>
      </c>
    </row>
    <row r="17" spans="1:6" x14ac:dyDescent="0.3">
      <c r="A17" s="1">
        <v>45427</v>
      </c>
      <c r="B17" s="2">
        <v>61342.57</v>
      </c>
      <c r="C17" s="2">
        <v>992441.49</v>
      </c>
      <c r="D17" s="12">
        <f t="shared" si="0"/>
        <v>6.180975968668944E-2</v>
      </c>
      <c r="E17" s="8">
        <v>14</v>
      </c>
    </row>
    <row r="18" spans="1:6" x14ac:dyDescent="0.3">
      <c r="A18" s="1">
        <v>45434</v>
      </c>
      <c r="B18" s="2">
        <v>74912.02</v>
      </c>
      <c r="C18" s="2">
        <v>1069222.32</v>
      </c>
      <c r="D18" s="12">
        <f t="shared" si="0"/>
        <v>7.0062155081087346E-2</v>
      </c>
      <c r="E18" s="8">
        <v>17</v>
      </c>
    </row>
    <row r="19" spans="1:6" x14ac:dyDescent="0.3">
      <c r="A19" s="1">
        <v>45455</v>
      </c>
      <c r="B19" s="2">
        <v>74232.09</v>
      </c>
      <c r="C19" s="2">
        <v>1064547</v>
      </c>
      <c r="D19" s="12">
        <f t="shared" si="0"/>
        <v>6.9731153251101172E-2</v>
      </c>
      <c r="E19" s="8">
        <v>18</v>
      </c>
    </row>
    <row r="20" spans="1:6" x14ac:dyDescent="0.3">
      <c r="A20" s="1">
        <v>45462</v>
      </c>
      <c r="B20" s="2">
        <v>119591.47</v>
      </c>
      <c r="C20" s="2">
        <v>1109524.54</v>
      </c>
      <c r="D20" s="13">
        <f t="shared" si="0"/>
        <v>0.10778623247035167</v>
      </c>
      <c r="E20" s="8">
        <v>22</v>
      </c>
      <c r="F20" t="s">
        <v>18</v>
      </c>
    </row>
    <row r="21" spans="1:6" x14ac:dyDescent="0.3">
      <c r="A21" s="1">
        <v>45476</v>
      </c>
      <c r="B21" s="2">
        <v>150492.65</v>
      </c>
      <c r="C21" s="2">
        <v>1137280.6200000001</v>
      </c>
      <c r="D21" s="13">
        <f t="shared" si="0"/>
        <v>0.13232675151010662</v>
      </c>
      <c r="E21" s="8">
        <v>21</v>
      </c>
      <c r="F21" t="s">
        <v>18</v>
      </c>
    </row>
    <row r="22" spans="1:6" x14ac:dyDescent="0.3">
      <c r="A22" s="1">
        <v>45483</v>
      </c>
      <c r="B22" s="2">
        <v>98095.61</v>
      </c>
      <c r="C22" s="2">
        <v>1108105.71</v>
      </c>
      <c r="D22" s="12">
        <f t="shared" si="0"/>
        <v>8.8525498167498842E-2</v>
      </c>
      <c r="E22" s="8">
        <v>17</v>
      </c>
    </row>
    <row r="23" spans="1:6" x14ac:dyDescent="0.3">
      <c r="A23" s="1">
        <v>45490</v>
      </c>
      <c r="B23" s="2">
        <v>55597.3</v>
      </c>
      <c r="C23" s="2">
        <v>998921.29</v>
      </c>
      <c r="D23" s="12">
        <f t="shared" si="0"/>
        <v>5.5657338127211207E-2</v>
      </c>
      <c r="E23" s="8">
        <v>14</v>
      </c>
    </row>
    <row r="24" spans="1:6" x14ac:dyDescent="0.3">
      <c r="A24" s="1">
        <v>45497</v>
      </c>
      <c r="B24" s="2">
        <v>56910.65</v>
      </c>
      <c r="C24" s="2">
        <v>1061063.76</v>
      </c>
      <c r="D24" s="12">
        <f t="shared" si="0"/>
        <v>5.3635466731989795E-2</v>
      </c>
      <c r="E24" s="8">
        <v>16</v>
      </c>
    </row>
    <row r="25" spans="1:6" x14ac:dyDescent="0.3">
      <c r="A25" s="1">
        <v>45504</v>
      </c>
      <c r="B25" s="2">
        <v>70983.78</v>
      </c>
      <c r="C25" s="2">
        <v>922502.37</v>
      </c>
      <c r="D25" s="12">
        <f t="shared" si="0"/>
        <v>7.6946989306921773E-2</v>
      </c>
      <c r="E25" s="8">
        <v>16</v>
      </c>
    </row>
    <row r="26" spans="1:6" x14ac:dyDescent="0.3">
      <c r="A26" s="1">
        <v>45511</v>
      </c>
      <c r="B26" s="2">
        <v>79808.039999999994</v>
      </c>
      <c r="C26" s="2">
        <v>900252.75</v>
      </c>
      <c r="D26" s="12">
        <f t="shared" si="0"/>
        <v>8.8650703927313737E-2</v>
      </c>
      <c r="E26" s="8">
        <v>20</v>
      </c>
    </row>
    <row r="27" spans="1:6" x14ac:dyDescent="0.3">
      <c r="A27" s="1">
        <v>45518</v>
      </c>
      <c r="B27" s="2">
        <v>71952.63</v>
      </c>
      <c r="C27" s="2">
        <v>949740.98</v>
      </c>
      <c r="D27" s="12">
        <f t="shared" si="0"/>
        <v>7.5760266762417691E-2</v>
      </c>
      <c r="E27" s="8">
        <v>20</v>
      </c>
    </row>
    <row r="28" spans="1:6" x14ac:dyDescent="0.3">
      <c r="A28" s="1">
        <v>45525</v>
      </c>
      <c r="B28" s="2">
        <v>67971.37</v>
      </c>
      <c r="C28" s="2">
        <v>996856.96</v>
      </c>
      <c r="D28" s="12">
        <f t="shared" si="0"/>
        <v>6.8185680320675096E-2</v>
      </c>
      <c r="E28" s="8">
        <v>18</v>
      </c>
    </row>
    <row r="29" spans="1:6" x14ac:dyDescent="0.3">
      <c r="A29" s="1">
        <v>45532</v>
      </c>
      <c r="B29" s="2">
        <v>91121.19</v>
      </c>
      <c r="C29" s="2">
        <v>971353.51</v>
      </c>
      <c r="D29" s="12">
        <f t="shared" si="0"/>
        <v>9.3808473497975012E-2</v>
      </c>
      <c r="E29" s="8">
        <v>26</v>
      </c>
    </row>
    <row r="30" spans="1:6" x14ac:dyDescent="0.3">
      <c r="A30" s="1">
        <v>45539</v>
      </c>
      <c r="B30" s="2">
        <v>50306.720000000001</v>
      </c>
      <c r="C30" s="2">
        <v>964301.99</v>
      </c>
      <c r="D30" s="12">
        <f t="shared" si="0"/>
        <v>5.2169051315553133E-2</v>
      </c>
      <c r="E30" s="8">
        <v>14</v>
      </c>
    </row>
    <row r="31" spans="1:6" x14ac:dyDescent="0.3">
      <c r="A31" s="1">
        <v>45546</v>
      </c>
      <c r="B31" s="2">
        <v>65931.87</v>
      </c>
      <c r="C31" s="2">
        <v>1021669.81</v>
      </c>
      <c r="D31" s="12">
        <f t="shared" si="0"/>
        <v>6.453344256105599E-2</v>
      </c>
      <c r="E31" s="8">
        <v>14</v>
      </c>
    </row>
    <row r="32" spans="1:6" x14ac:dyDescent="0.3">
      <c r="A32" s="1">
        <v>45560</v>
      </c>
      <c r="B32" s="2">
        <v>85387.6</v>
      </c>
      <c r="C32" s="2">
        <v>1007083.01</v>
      </c>
      <c r="D32" s="12">
        <f t="shared" si="0"/>
        <v>8.4787052459558435E-2</v>
      </c>
      <c r="E32" s="8">
        <v>16</v>
      </c>
    </row>
    <row r="33" spans="1:6" x14ac:dyDescent="0.3">
      <c r="A33" s="1">
        <v>45567</v>
      </c>
      <c r="B33" s="2">
        <v>126387.43</v>
      </c>
      <c r="C33" s="2">
        <v>1055604.1200000001</v>
      </c>
      <c r="D33" s="15">
        <f t="shared" si="0"/>
        <v>0.11972995141398271</v>
      </c>
      <c r="E33" s="8">
        <v>19</v>
      </c>
      <c r="F33" t="s">
        <v>19</v>
      </c>
    </row>
    <row r="34" spans="1:6" x14ac:dyDescent="0.3">
      <c r="A34" s="1">
        <v>45574</v>
      </c>
      <c r="B34" s="2">
        <v>98405.69</v>
      </c>
      <c r="C34" s="2">
        <v>1080313.3600000001</v>
      </c>
      <c r="D34" s="16">
        <f t="shared" si="0"/>
        <v>9.1089950049307908E-2</v>
      </c>
      <c r="E34" s="8">
        <v>24</v>
      </c>
    </row>
    <row r="35" spans="1:6" x14ac:dyDescent="0.3">
      <c r="A35" s="1">
        <v>45581</v>
      </c>
      <c r="B35" s="2">
        <v>63953.34</v>
      </c>
      <c r="C35" s="2">
        <v>1002710.78</v>
      </c>
      <c r="D35" s="16">
        <f t="shared" si="0"/>
        <v>6.378044524463973E-2</v>
      </c>
      <c r="E35" s="8">
        <v>20</v>
      </c>
    </row>
    <row r="36" spans="1:6" x14ac:dyDescent="0.3">
      <c r="A36" s="1">
        <v>45588</v>
      </c>
      <c r="B36" s="2">
        <v>85411.65</v>
      </c>
      <c r="C36" s="2">
        <v>988936.69</v>
      </c>
      <c r="D36" s="16">
        <f t="shared" si="0"/>
        <v>8.6367156627589578E-2</v>
      </c>
      <c r="E36" s="8">
        <v>21</v>
      </c>
    </row>
    <row r="37" spans="1:6" x14ac:dyDescent="0.3">
      <c r="A37" s="1">
        <v>45595</v>
      </c>
      <c r="B37" s="2">
        <v>49915.32</v>
      </c>
      <c r="C37" s="2">
        <v>962341.08</v>
      </c>
      <c r="D37" s="16">
        <f t="shared" si="0"/>
        <v>5.1868636845472708E-2</v>
      </c>
      <c r="E37" s="8">
        <v>15</v>
      </c>
    </row>
    <row r="38" spans="1:6" x14ac:dyDescent="0.3">
      <c r="A38" s="1">
        <v>45602</v>
      </c>
      <c r="B38" s="2">
        <v>66039.039999999994</v>
      </c>
      <c r="C38" s="2">
        <v>1067065.77</v>
      </c>
      <c r="D38" s="16">
        <f t="shared" si="0"/>
        <v>6.1888443858526161E-2</v>
      </c>
      <c r="E38" s="8">
        <v>21</v>
      </c>
    </row>
    <row r="39" spans="1:6" x14ac:dyDescent="0.3">
      <c r="A39" s="1">
        <v>45609</v>
      </c>
      <c r="B39" s="2">
        <v>67958.649999999994</v>
      </c>
      <c r="C39" s="2">
        <v>1037464.55</v>
      </c>
      <c r="D39" s="16">
        <f t="shared" si="0"/>
        <v>6.5504551456722057E-2</v>
      </c>
      <c r="E39" s="8">
        <v>15</v>
      </c>
    </row>
    <row r="40" spans="1:6" x14ac:dyDescent="0.3">
      <c r="A40" s="1">
        <v>45616</v>
      </c>
      <c r="B40" s="2">
        <v>65487.28</v>
      </c>
      <c r="C40" s="2">
        <v>1142879.6000000001</v>
      </c>
      <c r="D40" s="16">
        <f t="shared" si="0"/>
        <v>5.730024405020441E-2</v>
      </c>
      <c r="E40" s="8">
        <v>12</v>
      </c>
    </row>
    <row r="41" spans="1:6" x14ac:dyDescent="0.3">
      <c r="A41" s="1">
        <v>45623</v>
      </c>
      <c r="B41" s="2">
        <v>46434.57</v>
      </c>
      <c r="C41" s="2">
        <v>1073530.1299999999</v>
      </c>
      <c r="D41" s="16">
        <f t="shared" si="0"/>
        <v>4.3254091061235518E-2</v>
      </c>
      <c r="E41" s="8">
        <v>13</v>
      </c>
    </row>
    <row r="42" spans="1:6" x14ac:dyDescent="0.3">
      <c r="A42" s="1">
        <v>45631</v>
      </c>
      <c r="B42" s="2">
        <v>73099.100000000006</v>
      </c>
      <c r="C42" s="2">
        <v>1087287.72</v>
      </c>
      <c r="D42" s="16">
        <f t="shared" si="0"/>
        <v>6.723068664842459E-2</v>
      </c>
      <c r="E42" s="8">
        <v>16</v>
      </c>
    </row>
    <row r="43" spans="1:6" x14ac:dyDescent="0.3">
      <c r="A43" s="1">
        <v>45637</v>
      </c>
      <c r="B43" s="2">
        <v>46881.26</v>
      </c>
      <c r="C43" s="2">
        <v>1111687.76</v>
      </c>
      <c r="D43" s="16">
        <f t="shared" si="0"/>
        <v>4.2171247797133257E-2</v>
      </c>
      <c r="E43" s="8">
        <v>14</v>
      </c>
    </row>
    <row r="44" spans="1:6" x14ac:dyDescent="0.3">
      <c r="A44" s="1">
        <v>45644</v>
      </c>
      <c r="B44" s="2">
        <v>53182.55</v>
      </c>
      <c r="C44" s="2">
        <v>1142250.6000000001</v>
      </c>
      <c r="D44" s="16">
        <f t="shared" si="0"/>
        <v>4.6559441509595179E-2</v>
      </c>
      <c r="E44" s="8">
        <v>18</v>
      </c>
    </row>
    <row r="45" spans="1:6" x14ac:dyDescent="0.3">
      <c r="D45" s="16"/>
    </row>
    <row r="46" spans="1:6" x14ac:dyDescent="0.3">
      <c r="D46" s="16"/>
    </row>
    <row r="47" spans="1:6" x14ac:dyDescent="0.3">
      <c r="D47" s="14"/>
    </row>
    <row r="48" spans="1:6" x14ac:dyDescent="0.3">
      <c r="D48" s="14"/>
    </row>
    <row r="49" spans="4:4" x14ac:dyDescent="0.3">
      <c r="D49" s="14"/>
    </row>
    <row r="50" spans="4:4" x14ac:dyDescent="0.3">
      <c r="D50" s="14"/>
    </row>
    <row r="51" spans="4:4" x14ac:dyDescent="0.3">
      <c r="D51" s="14"/>
    </row>
    <row r="52" spans="4:4" x14ac:dyDescent="0.3">
      <c r="D52" s="14"/>
    </row>
    <row r="53" spans="4:4" x14ac:dyDescent="0.3">
      <c r="D53" s="14"/>
    </row>
    <row r="54" spans="4:4" x14ac:dyDescent="0.3">
      <c r="D54" s="14"/>
    </row>
    <row r="55" spans="4:4" x14ac:dyDescent="0.3">
      <c r="D55" s="14"/>
    </row>
    <row r="56" spans="4:4" x14ac:dyDescent="0.3">
      <c r="D56" s="14"/>
    </row>
    <row r="57" spans="4:4" x14ac:dyDescent="0.3">
      <c r="D57" s="14"/>
    </row>
    <row r="58" spans="4:4" x14ac:dyDescent="0.3">
      <c r="D58" s="14"/>
    </row>
    <row r="59" spans="4:4" x14ac:dyDescent="0.3">
      <c r="D59" s="14"/>
    </row>
    <row r="60" spans="4:4" x14ac:dyDescent="0.3">
      <c r="D60" s="14"/>
    </row>
    <row r="61" spans="4:4" x14ac:dyDescent="0.3">
      <c r="D61" s="14"/>
    </row>
    <row r="62" spans="4:4" x14ac:dyDescent="0.3">
      <c r="D62" s="14"/>
    </row>
    <row r="63" spans="4:4" x14ac:dyDescent="0.3">
      <c r="D63" s="14"/>
    </row>
    <row r="64" spans="4:4" x14ac:dyDescent="0.3">
      <c r="D64" s="14"/>
    </row>
    <row r="65" spans="4:4" x14ac:dyDescent="0.3">
      <c r="D65" s="14"/>
    </row>
    <row r="66" spans="4:4" x14ac:dyDescent="0.3">
      <c r="D66" s="14"/>
    </row>
    <row r="67" spans="4:4" x14ac:dyDescent="0.3">
      <c r="D67" s="14"/>
    </row>
    <row r="68" spans="4:4" x14ac:dyDescent="0.3">
      <c r="D68" s="14"/>
    </row>
    <row r="69" spans="4:4" x14ac:dyDescent="0.3">
      <c r="D69" s="14"/>
    </row>
    <row r="70" spans="4:4" x14ac:dyDescent="0.3">
      <c r="D70" s="14"/>
    </row>
    <row r="71" spans="4:4" x14ac:dyDescent="0.3">
      <c r="D71" s="14"/>
    </row>
    <row r="72" spans="4:4" x14ac:dyDescent="0.3">
      <c r="D72" s="14"/>
    </row>
    <row r="73" spans="4:4" x14ac:dyDescent="0.3">
      <c r="D73" s="14"/>
    </row>
    <row r="74" spans="4:4" x14ac:dyDescent="0.3">
      <c r="D74" s="14"/>
    </row>
    <row r="75" spans="4:4" x14ac:dyDescent="0.3">
      <c r="D75" s="14"/>
    </row>
    <row r="76" spans="4:4" x14ac:dyDescent="0.3">
      <c r="D76" s="14"/>
    </row>
    <row r="77" spans="4:4" x14ac:dyDescent="0.3">
      <c r="D77" s="14"/>
    </row>
    <row r="78" spans="4:4" x14ac:dyDescent="0.3">
      <c r="D78" s="14"/>
    </row>
    <row r="79" spans="4:4" x14ac:dyDescent="0.3">
      <c r="D79" s="14"/>
    </row>
    <row r="80" spans="4:4" x14ac:dyDescent="0.3">
      <c r="D80" s="14"/>
    </row>
    <row r="81" spans="4:4" x14ac:dyDescent="0.3">
      <c r="D81" s="14"/>
    </row>
    <row r="82" spans="4:4" x14ac:dyDescent="0.3">
      <c r="D82" s="14"/>
    </row>
    <row r="83" spans="4:4" x14ac:dyDescent="0.3">
      <c r="D83" s="14"/>
    </row>
    <row r="84" spans="4:4" x14ac:dyDescent="0.3">
      <c r="D84" s="14"/>
    </row>
    <row r="85" spans="4:4" x14ac:dyDescent="0.3">
      <c r="D85" s="14"/>
    </row>
    <row r="86" spans="4:4" x14ac:dyDescent="0.3">
      <c r="D86" s="14"/>
    </row>
    <row r="87" spans="4:4" x14ac:dyDescent="0.3">
      <c r="D87" s="14"/>
    </row>
    <row r="88" spans="4:4" x14ac:dyDescent="0.3">
      <c r="D88" s="14"/>
    </row>
    <row r="89" spans="4:4" x14ac:dyDescent="0.3">
      <c r="D89" s="14"/>
    </row>
    <row r="90" spans="4:4" x14ac:dyDescent="0.3">
      <c r="D90" s="14"/>
    </row>
    <row r="91" spans="4:4" x14ac:dyDescent="0.3">
      <c r="D91" s="14"/>
    </row>
    <row r="92" spans="4:4" x14ac:dyDescent="0.3">
      <c r="D92" s="14"/>
    </row>
    <row r="93" spans="4:4" x14ac:dyDescent="0.3">
      <c r="D93" s="14"/>
    </row>
    <row r="94" spans="4:4" x14ac:dyDescent="0.3">
      <c r="D94" s="14"/>
    </row>
    <row r="95" spans="4:4" x14ac:dyDescent="0.3">
      <c r="D95" s="14"/>
    </row>
    <row r="96" spans="4:4" x14ac:dyDescent="0.3">
      <c r="D96" s="14"/>
    </row>
    <row r="97" spans="4:4" x14ac:dyDescent="0.3">
      <c r="D97" s="14"/>
    </row>
    <row r="98" spans="4:4" x14ac:dyDescent="0.3">
      <c r="D98" s="14"/>
    </row>
    <row r="99" spans="4:4" x14ac:dyDescent="0.3">
      <c r="D99" s="14"/>
    </row>
    <row r="100" spans="4:4" x14ac:dyDescent="0.3">
      <c r="D100" s="14"/>
    </row>
    <row r="101" spans="4:4" x14ac:dyDescent="0.3">
      <c r="D101" s="14"/>
    </row>
    <row r="102" spans="4:4" x14ac:dyDescent="0.3">
      <c r="D102" s="14"/>
    </row>
    <row r="103" spans="4:4" x14ac:dyDescent="0.3">
      <c r="D103" s="14"/>
    </row>
    <row r="104" spans="4:4" x14ac:dyDescent="0.3">
      <c r="D104" s="14"/>
    </row>
    <row r="105" spans="4:4" x14ac:dyDescent="0.3">
      <c r="D105" s="14"/>
    </row>
    <row r="106" spans="4:4" x14ac:dyDescent="0.3">
      <c r="D106" s="14"/>
    </row>
    <row r="107" spans="4:4" x14ac:dyDescent="0.3">
      <c r="D107" s="14"/>
    </row>
    <row r="108" spans="4:4" x14ac:dyDescent="0.3">
      <c r="D108" s="14"/>
    </row>
    <row r="109" spans="4:4" x14ac:dyDescent="0.3">
      <c r="D109" s="14"/>
    </row>
    <row r="110" spans="4:4" x14ac:dyDescent="0.3">
      <c r="D110" s="14"/>
    </row>
    <row r="111" spans="4:4" x14ac:dyDescent="0.3">
      <c r="D111" s="14"/>
    </row>
    <row r="112" spans="4:4" x14ac:dyDescent="0.3">
      <c r="D112" s="14"/>
    </row>
    <row r="113" spans="4:4" x14ac:dyDescent="0.3">
      <c r="D113" s="14"/>
    </row>
    <row r="114" spans="4:4" x14ac:dyDescent="0.3">
      <c r="D114" s="14"/>
    </row>
    <row r="115" spans="4:4" x14ac:dyDescent="0.3">
      <c r="D115" s="14"/>
    </row>
    <row r="116" spans="4:4" x14ac:dyDescent="0.3">
      <c r="D116" s="14"/>
    </row>
    <row r="117" spans="4:4" x14ac:dyDescent="0.3">
      <c r="D117" s="14"/>
    </row>
    <row r="118" spans="4:4" x14ac:dyDescent="0.3">
      <c r="D118" s="14"/>
    </row>
    <row r="119" spans="4:4" x14ac:dyDescent="0.3">
      <c r="D119" s="14"/>
    </row>
    <row r="120" spans="4:4" x14ac:dyDescent="0.3">
      <c r="D120" s="14"/>
    </row>
    <row r="121" spans="4:4" x14ac:dyDescent="0.3">
      <c r="D121" s="14"/>
    </row>
    <row r="122" spans="4:4" x14ac:dyDescent="0.3">
      <c r="D122" s="14"/>
    </row>
    <row r="123" spans="4:4" x14ac:dyDescent="0.3">
      <c r="D123" s="14"/>
    </row>
    <row r="124" spans="4:4" x14ac:dyDescent="0.3">
      <c r="D124" s="14"/>
    </row>
    <row r="125" spans="4:4" x14ac:dyDescent="0.3">
      <c r="D125" s="14"/>
    </row>
    <row r="126" spans="4:4" x14ac:dyDescent="0.3">
      <c r="D126" s="14"/>
    </row>
    <row r="127" spans="4:4" x14ac:dyDescent="0.3">
      <c r="D127" s="14"/>
    </row>
    <row r="128" spans="4:4" x14ac:dyDescent="0.3">
      <c r="D128" s="14"/>
    </row>
    <row r="129" spans="4:4" x14ac:dyDescent="0.3">
      <c r="D129" s="14"/>
    </row>
    <row r="130" spans="4:4" x14ac:dyDescent="0.3">
      <c r="D130" s="14"/>
    </row>
    <row r="131" spans="4:4" x14ac:dyDescent="0.3">
      <c r="D131" s="14"/>
    </row>
    <row r="132" spans="4:4" x14ac:dyDescent="0.3">
      <c r="D132" s="14"/>
    </row>
    <row r="133" spans="4:4" x14ac:dyDescent="0.3">
      <c r="D133" s="14"/>
    </row>
    <row r="134" spans="4:4" x14ac:dyDescent="0.3">
      <c r="D134" s="14"/>
    </row>
    <row r="135" spans="4:4" x14ac:dyDescent="0.3">
      <c r="D135" s="14"/>
    </row>
    <row r="136" spans="4:4" x14ac:dyDescent="0.3">
      <c r="D136" s="14"/>
    </row>
  </sheetData>
  <pageMargins left="0.23622047244094491" right="0.23622047244094491" top="0.74803149606299213" bottom="0.74803149606299213" header="0.31496062992125984" footer="0.31496062992125984"/>
  <pageSetup paperSize="9" scale="75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36"/>
  <sheetViews>
    <sheetView workbookViewId="0">
      <pane ySplit="1" topLeftCell="A2" activePane="bottomLeft" state="frozen"/>
      <selection pane="bottomLeft" activeCell="C41" sqref="C41"/>
    </sheetView>
  </sheetViews>
  <sheetFormatPr defaultRowHeight="14.4" x14ac:dyDescent="0.3"/>
  <cols>
    <col min="1" max="1" width="14.6640625" customWidth="1"/>
    <col min="2" max="2" width="24.88671875" customWidth="1"/>
    <col min="3" max="3" width="20.88671875" customWidth="1"/>
    <col min="4" max="4" width="10.88671875" customWidth="1"/>
    <col min="5" max="5" width="14" customWidth="1"/>
    <col min="6" max="6" width="44" customWidth="1"/>
  </cols>
  <sheetData>
    <row r="1" spans="1:6" ht="43.2" customHeight="1" x14ac:dyDescent="0.3">
      <c r="A1" s="10" t="s">
        <v>1</v>
      </c>
      <c r="B1" s="10" t="s">
        <v>6</v>
      </c>
      <c r="C1" s="10" t="s">
        <v>2</v>
      </c>
      <c r="D1" s="11" t="s">
        <v>21</v>
      </c>
      <c r="E1" s="10" t="s">
        <v>9</v>
      </c>
      <c r="F1" s="10" t="s">
        <v>7</v>
      </c>
    </row>
    <row r="2" spans="1:6" x14ac:dyDescent="0.3">
      <c r="A2" s="1">
        <v>45672</v>
      </c>
      <c r="B2" s="2">
        <v>61430.52</v>
      </c>
      <c r="C2" s="2">
        <v>769776.37</v>
      </c>
      <c r="D2" s="12">
        <f t="shared" ref="D2:D40" si="0">B2/C2</f>
        <v>7.9803073196440158E-2</v>
      </c>
      <c r="E2" s="8">
        <v>14</v>
      </c>
    </row>
    <row r="3" spans="1:6" x14ac:dyDescent="0.3">
      <c r="A3" s="1">
        <v>45680</v>
      </c>
      <c r="B3" s="2">
        <v>70453.17</v>
      </c>
      <c r="C3" s="2">
        <v>800459.29</v>
      </c>
      <c r="D3" s="12">
        <f t="shared" si="0"/>
        <v>8.8015931453553367E-2</v>
      </c>
      <c r="E3" s="8">
        <v>15</v>
      </c>
    </row>
    <row r="4" spans="1:6" x14ac:dyDescent="0.3">
      <c r="A4" s="1">
        <v>45687</v>
      </c>
      <c r="B4" s="2">
        <v>54266.75</v>
      </c>
      <c r="C4" s="2">
        <v>998636.02</v>
      </c>
      <c r="D4" s="12">
        <f t="shared" si="0"/>
        <v>5.4340869859671195E-2</v>
      </c>
      <c r="E4" s="8">
        <v>18</v>
      </c>
    </row>
    <row r="5" spans="1:6" x14ac:dyDescent="0.3">
      <c r="A5" s="1">
        <v>45693</v>
      </c>
      <c r="B5" s="2">
        <f>85316.41-16512.39</f>
        <v>68804.02</v>
      </c>
      <c r="C5" s="2">
        <v>971269.87</v>
      </c>
      <c r="D5" s="12">
        <f t="shared" si="0"/>
        <v>7.0839240591289016E-2</v>
      </c>
      <c r="E5" s="8">
        <v>20</v>
      </c>
    </row>
    <row r="6" spans="1:6" x14ac:dyDescent="0.3">
      <c r="A6" s="1">
        <v>45700</v>
      </c>
      <c r="B6" s="2">
        <f>77315.12-16512.39</f>
        <v>60802.729999999996</v>
      </c>
      <c r="C6" s="2">
        <v>932944.82</v>
      </c>
      <c r="D6" s="12">
        <f t="shared" si="0"/>
        <v>6.5172911298226624E-2</v>
      </c>
      <c r="E6" s="8">
        <v>17</v>
      </c>
    </row>
    <row r="7" spans="1:6" x14ac:dyDescent="0.3">
      <c r="A7" s="1">
        <v>45707</v>
      </c>
      <c r="B7" s="2">
        <v>72359.929999999993</v>
      </c>
      <c r="C7" s="2">
        <v>1028510.77</v>
      </c>
      <c r="D7" s="12">
        <f t="shared" si="0"/>
        <v>7.0354080978656156E-2</v>
      </c>
      <c r="E7" s="8">
        <v>17</v>
      </c>
    </row>
    <row r="8" spans="1:6" x14ac:dyDescent="0.3">
      <c r="A8" s="1">
        <v>45721</v>
      </c>
      <c r="B8" s="2">
        <v>53683.63</v>
      </c>
      <c r="C8" s="2">
        <v>1084589.55</v>
      </c>
      <c r="D8" s="12">
        <f t="shared" si="0"/>
        <v>4.9496724359920301E-2</v>
      </c>
      <c r="E8" s="8">
        <v>21</v>
      </c>
    </row>
    <row r="9" spans="1:6" x14ac:dyDescent="0.3">
      <c r="A9" s="1">
        <v>45729</v>
      </c>
      <c r="B9" s="2">
        <v>69506.94</v>
      </c>
      <c r="C9" s="2">
        <v>1160407.8</v>
      </c>
      <c r="D9" s="12">
        <f t="shared" si="0"/>
        <v>5.9898718364354321E-2</v>
      </c>
      <c r="E9" s="8">
        <v>25</v>
      </c>
    </row>
    <row r="10" spans="1:6" x14ac:dyDescent="0.3">
      <c r="A10" s="1">
        <v>45741</v>
      </c>
      <c r="B10" s="2">
        <v>123551.14</v>
      </c>
      <c r="C10" s="2">
        <v>1119211.3400000001</v>
      </c>
      <c r="D10" s="13">
        <f t="shared" si="0"/>
        <v>0.11039125103932559</v>
      </c>
      <c r="E10" s="8">
        <v>31</v>
      </c>
      <c r="F10" t="s">
        <v>22</v>
      </c>
    </row>
    <row r="11" spans="1:6" x14ac:dyDescent="0.3">
      <c r="A11" s="1">
        <v>45750</v>
      </c>
      <c r="B11" s="2">
        <v>103388.34</v>
      </c>
      <c r="C11" s="2">
        <v>1005608.56</v>
      </c>
      <c r="D11" s="13">
        <f t="shared" si="0"/>
        <v>0.10281171433146909</v>
      </c>
      <c r="E11" s="8">
        <v>30</v>
      </c>
      <c r="F11" t="s">
        <v>22</v>
      </c>
    </row>
    <row r="12" spans="1:6" x14ac:dyDescent="0.3">
      <c r="A12" s="1">
        <v>45756</v>
      </c>
      <c r="B12" s="2">
        <v>75088.070000000007</v>
      </c>
      <c r="C12" s="2">
        <v>1086829.25</v>
      </c>
      <c r="D12" s="12">
        <f t="shared" si="0"/>
        <v>6.9089114044363464E-2</v>
      </c>
      <c r="E12" s="8">
        <v>25</v>
      </c>
    </row>
    <row r="13" spans="1:6" x14ac:dyDescent="0.3">
      <c r="A13" s="1">
        <v>45763</v>
      </c>
      <c r="B13" s="2">
        <v>70932.92</v>
      </c>
      <c r="C13" s="2">
        <v>1090516.3500000001</v>
      </c>
      <c r="D13" s="12">
        <f t="shared" si="0"/>
        <v>6.5045260440157543E-2</v>
      </c>
      <c r="E13" s="8">
        <v>22</v>
      </c>
    </row>
    <row r="14" spans="1:6" x14ac:dyDescent="0.3">
      <c r="A14" s="1">
        <v>45772</v>
      </c>
      <c r="B14" s="2">
        <v>66677.17</v>
      </c>
      <c r="C14" s="2">
        <v>1034168.16</v>
      </c>
      <c r="D14" s="12">
        <f t="shared" si="0"/>
        <v>6.4474205046111649E-2</v>
      </c>
      <c r="E14" s="8">
        <v>20</v>
      </c>
    </row>
    <row r="15" spans="1:6" x14ac:dyDescent="0.3">
      <c r="A15" s="1">
        <v>45784</v>
      </c>
      <c r="B15" s="2">
        <v>82763.37</v>
      </c>
      <c r="C15" s="2">
        <v>996184.54</v>
      </c>
      <c r="D15" s="12">
        <f t="shared" si="0"/>
        <v>8.3080359789562672E-2</v>
      </c>
      <c r="E15" s="8">
        <v>20</v>
      </c>
    </row>
    <row r="16" spans="1:6" x14ac:dyDescent="0.3">
      <c r="A16" s="1">
        <v>45791</v>
      </c>
      <c r="B16" s="2">
        <v>75925.05</v>
      </c>
      <c r="C16" s="2">
        <v>1008212.34</v>
      </c>
      <c r="D16" s="12">
        <f t="shared" si="0"/>
        <v>7.5306606542824103E-2</v>
      </c>
      <c r="E16" s="8">
        <v>20</v>
      </c>
    </row>
    <row r="17" spans="1:6" x14ac:dyDescent="0.3">
      <c r="A17" s="1">
        <v>45798</v>
      </c>
      <c r="B17" s="2">
        <v>48634.559999999998</v>
      </c>
      <c r="C17" s="2">
        <v>1042725.41</v>
      </c>
      <c r="D17" s="12">
        <f t="shared" si="0"/>
        <v>4.6641771202257355E-2</v>
      </c>
      <c r="E17" s="8">
        <v>16</v>
      </c>
    </row>
    <row r="18" spans="1:6" x14ac:dyDescent="0.3">
      <c r="A18" s="1">
        <v>45805</v>
      </c>
      <c r="B18" s="2">
        <v>38932.769999999997</v>
      </c>
      <c r="C18" s="2">
        <v>1064551.54</v>
      </c>
      <c r="D18" s="12">
        <f t="shared" si="0"/>
        <v>3.6571991620058149E-2</v>
      </c>
      <c r="E18" s="8">
        <v>13</v>
      </c>
    </row>
    <row r="19" spans="1:6" x14ac:dyDescent="0.3">
      <c r="A19" s="1">
        <v>45811</v>
      </c>
      <c r="B19" s="2">
        <v>45967.64</v>
      </c>
      <c r="C19" s="2">
        <v>1123356.32</v>
      </c>
      <c r="D19" s="12">
        <f t="shared" si="0"/>
        <v>4.0919910434117641E-2</v>
      </c>
      <c r="E19" s="8">
        <v>11</v>
      </c>
    </row>
    <row r="20" spans="1:6" x14ac:dyDescent="0.3">
      <c r="A20" s="1">
        <v>45832</v>
      </c>
      <c r="B20" s="2">
        <v>112344.7</v>
      </c>
      <c r="C20" s="2">
        <v>927679.56</v>
      </c>
      <c r="D20" s="13">
        <f t="shared" si="0"/>
        <v>0.12110291618368738</v>
      </c>
      <c r="E20" s="8">
        <v>21</v>
      </c>
      <c r="F20" t="s">
        <v>22</v>
      </c>
    </row>
    <row r="21" spans="1:6" x14ac:dyDescent="0.3">
      <c r="A21" s="1">
        <v>45840</v>
      </c>
      <c r="B21" s="2">
        <v>79842.009999999995</v>
      </c>
      <c r="C21" s="2">
        <v>1016123.43</v>
      </c>
      <c r="D21" s="12">
        <f t="shared" si="0"/>
        <v>7.8575109718708083E-2</v>
      </c>
      <c r="E21" s="8">
        <v>21</v>
      </c>
    </row>
    <row r="22" spans="1:6" x14ac:dyDescent="0.3">
      <c r="A22" s="1">
        <v>45855</v>
      </c>
      <c r="B22" s="2">
        <v>82536</v>
      </c>
      <c r="C22" s="2">
        <v>942461.05</v>
      </c>
      <c r="D22" s="12">
        <f t="shared" si="0"/>
        <v>8.7574971931200757E-2</v>
      </c>
      <c r="E22" s="8">
        <v>21</v>
      </c>
    </row>
    <row r="23" spans="1:6" x14ac:dyDescent="0.3">
      <c r="A23" s="1">
        <v>45860</v>
      </c>
      <c r="B23" s="2">
        <v>73183.27</v>
      </c>
      <c r="C23" s="2">
        <v>969532.13</v>
      </c>
      <c r="D23" s="12">
        <f t="shared" si="0"/>
        <v>7.5483078626801162E-2</v>
      </c>
      <c r="E23" s="8">
        <v>20</v>
      </c>
    </row>
    <row r="24" spans="1:6" x14ac:dyDescent="0.3">
      <c r="A24" s="1">
        <v>45868</v>
      </c>
      <c r="B24" s="2">
        <v>96773.81</v>
      </c>
      <c r="C24" s="2">
        <v>1164900.6000000001</v>
      </c>
      <c r="D24" s="12">
        <f t="shared" si="0"/>
        <v>8.3074736162038199E-2</v>
      </c>
      <c r="E24" s="8">
        <v>18</v>
      </c>
    </row>
    <row r="25" spans="1:6" x14ac:dyDescent="0.3">
      <c r="A25" s="1">
        <v>45875</v>
      </c>
      <c r="B25" s="2">
        <v>119286.16</v>
      </c>
      <c r="C25" s="2">
        <v>1054691.47</v>
      </c>
      <c r="D25" s="13">
        <f t="shared" si="0"/>
        <v>0.11310052597656831</v>
      </c>
      <c r="E25" s="8">
        <v>22</v>
      </c>
      <c r="F25" t="s">
        <v>23</v>
      </c>
    </row>
    <row r="26" spans="1:6" x14ac:dyDescent="0.3">
      <c r="A26" s="1">
        <v>45883</v>
      </c>
      <c r="B26" s="2">
        <v>52742.02</v>
      </c>
      <c r="C26" s="2">
        <v>997744.46</v>
      </c>
      <c r="D26" s="12">
        <f t="shared" si="0"/>
        <v>5.2861250665325668E-2</v>
      </c>
      <c r="E26" s="8">
        <v>11</v>
      </c>
    </row>
    <row r="27" spans="1:6" x14ac:dyDescent="0.3">
      <c r="A27" s="1">
        <v>45889</v>
      </c>
      <c r="B27" s="2">
        <v>43572.34</v>
      </c>
      <c r="C27" s="2">
        <v>952733.54</v>
      </c>
      <c r="D27" s="12">
        <f t="shared" si="0"/>
        <v>4.5734025486286536E-2</v>
      </c>
      <c r="E27" s="8">
        <v>12</v>
      </c>
    </row>
    <row r="28" spans="1:6" x14ac:dyDescent="0.3">
      <c r="A28" s="1">
        <v>45904</v>
      </c>
      <c r="B28" s="2">
        <v>70470.34</v>
      </c>
      <c r="C28" s="2">
        <v>841470.34</v>
      </c>
      <c r="D28" s="12">
        <f t="shared" si="0"/>
        <v>8.3746671332467881E-2</v>
      </c>
      <c r="E28" s="8">
        <v>13</v>
      </c>
    </row>
    <row r="29" spans="1:6" x14ac:dyDescent="0.3">
      <c r="A29" s="1">
        <v>45910</v>
      </c>
      <c r="B29" s="2">
        <v>59617.25</v>
      </c>
      <c r="C29" s="2">
        <v>904104.42</v>
      </c>
      <c r="D29" s="12">
        <f t="shared" si="0"/>
        <v>6.5940668667453253E-2</v>
      </c>
      <c r="E29" s="8">
        <v>15</v>
      </c>
    </row>
    <row r="30" spans="1:6" x14ac:dyDescent="0.3">
      <c r="A30" s="1">
        <v>45917</v>
      </c>
      <c r="B30" s="2">
        <v>72241.95</v>
      </c>
      <c r="C30" s="2">
        <v>831377.79</v>
      </c>
      <c r="D30" s="12">
        <f t="shared" si="0"/>
        <v>8.689425056688127E-2</v>
      </c>
      <c r="E30" s="8">
        <v>18</v>
      </c>
    </row>
    <row r="31" spans="1:6" x14ac:dyDescent="0.3">
      <c r="A31" s="1">
        <v>45924</v>
      </c>
      <c r="B31" s="2">
        <v>102067.5</v>
      </c>
      <c r="C31" s="2">
        <v>901102.26</v>
      </c>
      <c r="D31" s="13">
        <f t="shared" si="0"/>
        <v>0.11326960826843337</v>
      </c>
      <c r="E31" s="8">
        <v>14</v>
      </c>
      <c r="F31" t="s">
        <v>24</v>
      </c>
    </row>
    <row r="32" spans="1:6" x14ac:dyDescent="0.3">
      <c r="A32" s="1">
        <v>45933</v>
      </c>
      <c r="B32" s="2">
        <v>105953.99</v>
      </c>
      <c r="C32" s="2">
        <v>945312.78</v>
      </c>
      <c r="D32" s="13">
        <f t="shared" si="0"/>
        <v>0.11208352647046621</v>
      </c>
      <c r="E32" s="8">
        <v>19</v>
      </c>
      <c r="F32" t="s">
        <v>24</v>
      </c>
    </row>
    <row r="33" spans="1:6" x14ac:dyDescent="0.3">
      <c r="A33" s="1">
        <v>45952</v>
      </c>
      <c r="B33" s="2">
        <v>108984.8</v>
      </c>
      <c r="C33" s="2">
        <v>1020986.78</v>
      </c>
      <c r="D33" s="13">
        <f t="shared" si="0"/>
        <v>0.10674457508646684</v>
      </c>
      <c r="E33" s="8">
        <v>29</v>
      </c>
      <c r="F33" t="s">
        <v>24</v>
      </c>
    </row>
    <row r="34" spans="1:6" x14ac:dyDescent="0.3">
      <c r="A34" s="1">
        <v>45959</v>
      </c>
      <c r="B34" s="2">
        <v>106820.33</v>
      </c>
      <c r="C34" s="2">
        <v>1075398.6000000001</v>
      </c>
      <c r="D34" s="12">
        <f t="shared" si="0"/>
        <v>9.9330917856876505E-2</v>
      </c>
      <c r="E34" s="8">
        <v>28</v>
      </c>
    </row>
    <row r="35" spans="1:6" x14ac:dyDescent="0.3">
      <c r="A35" s="1">
        <v>45966</v>
      </c>
      <c r="B35" s="2">
        <v>114959.76</v>
      </c>
      <c r="C35" s="2">
        <v>970375.81</v>
      </c>
      <c r="D35" s="13">
        <f t="shared" si="0"/>
        <v>0.11846931757295144</v>
      </c>
      <c r="E35" s="8">
        <v>23</v>
      </c>
      <c r="F35" t="s">
        <v>25</v>
      </c>
    </row>
    <row r="36" spans="1:6" x14ac:dyDescent="0.3">
      <c r="A36" s="1">
        <v>45979</v>
      </c>
      <c r="B36" s="2">
        <v>88525.05</v>
      </c>
      <c r="C36" s="2">
        <v>936047</v>
      </c>
      <c r="D36" s="12">
        <f t="shared" si="0"/>
        <v>9.4573295999025697E-2</v>
      </c>
      <c r="E36" s="8">
        <v>22</v>
      </c>
    </row>
    <row r="37" spans="1:6" x14ac:dyDescent="0.3">
      <c r="A37" s="1">
        <v>45987</v>
      </c>
      <c r="B37" s="2">
        <v>83458.559999999998</v>
      </c>
      <c r="C37" s="2">
        <v>914012.94</v>
      </c>
      <c r="D37" s="12">
        <f t="shared" si="0"/>
        <v>9.131004206570642E-2</v>
      </c>
      <c r="E37" s="8">
        <v>24</v>
      </c>
    </row>
    <row r="38" spans="1:6" x14ac:dyDescent="0.3">
      <c r="A38" s="1">
        <v>45994</v>
      </c>
      <c r="B38" s="2">
        <v>73466.789999999994</v>
      </c>
      <c r="C38" s="2">
        <v>998631</v>
      </c>
      <c r="D38" s="12">
        <f t="shared" si="0"/>
        <v>7.3567503912856699E-2</v>
      </c>
      <c r="E38" s="8">
        <v>19</v>
      </c>
    </row>
    <row r="39" spans="1:6" x14ac:dyDescent="0.3">
      <c r="A39" s="1">
        <v>46001</v>
      </c>
      <c r="B39" s="2">
        <v>76905.3</v>
      </c>
      <c r="C39" s="2">
        <v>927184.13</v>
      </c>
      <c r="D39" s="12">
        <f t="shared" si="0"/>
        <v>8.2945013306040954E-2</v>
      </c>
      <c r="E39" s="8">
        <v>19</v>
      </c>
    </row>
    <row r="40" spans="1:6" x14ac:dyDescent="0.3">
      <c r="A40" s="1">
        <v>46008</v>
      </c>
      <c r="B40" s="2">
        <v>82571.490000000005</v>
      </c>
      <c r="C40" s="2">
        <v>922866.28</v>
      </c>
      <c r="D40" s="12">
        <f t="shared" si="0"/>
        <v>8.9472864909529479E-2</v>
      </c>
      <c r="E40" s="8">
        <v>20</v>
      </c>
    </row>
    <row r="41" spans="1:6" x14ac:dyDescent="0.3">
      <c r="A41" s="1"/>
      <c r="B41" s="2"/>
      <c r="C41" s="2"/>
      <c r="D41" s="16"/>
      <c r="E41" s="8"/>
    </row>
    <row r="42" spans="1:6" x14ac:dyDescent="0.3">
      <c r="A42" s="1"/>
      <c r="B42" s="2"/>
      <c r="C42" s="2"/>
      <c r="D42" s="16"/>
      <c r="E42" s="8"/>
    </row>
    <row r="43" spans="1:6" x14ac:dyDescent="0.3">
      <c r="A43" s="1"/>
      <c r="B43" s="2"/>
      <c r="C43" s="2"/>
      <c r="D43" s="16"/>
      <c r="E43" s="8"/>
    </row>
    <row r="44" spans="1:6" x14ac:dyDescent="0.3">
      <c r="A44" s="1"/>
      <c r="B44" s="2"/>
      <c r="C44" s="2"/>
      <c r="D44" s="16"/>
      <c r="E44" s="8"/>
    </row>
    <row r="45" spans="1:6" x14ac:dyDescent="0.3">
      <c r="D45" s="16"/>
    </row>
    <row r="46" spans="1:6" x14ac:dyDescent="0.3">
      <c r="D46" s="16"/>
    </row>
    <row r="47" spans="1:6" x14ac:dyDescent="0.3">
      <c r="D47" s="14"/>
    </row>
    <row r="48" spans="1:6" x14ac:dyDescent="0.3">
      <c r="D48" s="14"/>
    </row>
    <row r="49" spans="4:4" x14ac:dyDescent="0.3">
      <c r="D49" s="14"/>
    </row>
    <row r="50" spans="4:4" x14ac:dyDescent="0.3">
      <c r="D50" s="14"/>
    </row>
    <row r="51" spans="4:4" x14ac:dyDescent="0.3">
      <c r="D51" s="14"/>
    </row>
    <row r="52" spans="4:4" x14ac:dyDescent="0.3">
      <c r="D52" s="14"/>
    </row>
    <row r="53" spans="4:4" x14ac:dyDescent="0.3">
      <c r="D53" s="14"/>
    </row>
    <row r="54" spans="4:4" x14ac:dyDescent="0.3">
      <c r="D54" s="14"/>
    </row>
    <row r="55" spans="4:4" x14ac:dyDescent="0.3">
      <c r="D55" s="14"/>
    </row>
    <row r="56" spans="4:4" x14ac:dyDescent="0.3">
      <c r="D56" s="14"/>
    </row>
    <row r="57" spans="4:4" x14ac:dyDescent="0.3">
      <c r="D57" s="14"/>
    </row>
    <row r="58" spans="4:4" x14ac:dyDescent="0.3">
      <c r="D58" s="14"/>
    </row>
    <row r="59" spans="4:4" x14ac:dyDescent="0.3">
      <c r="D59" s="14"/>
    </row>
    <row r="60" spans="4:4" x14ac:dyDescent="0.3">
      <c r="D60" s="14"/>
    </row>
    <row r="61" spans="4:4" x14ac:dyDescent="0.3">
      <c r="D61" s="14"/>
    </row>
    <row r="62" spans="4:4" x14ac:dyDescent="0.3">
      <c r="D62" s="14"/>
    </row>
    <row r="63" spans="4:4" x14ac:dyDescent="0.3">
      <c r="D63" s="14"/>
    </row>
    <row r="64" spans="4:4" x14ac:dyDescent="0.3">
      <c r="D64" s="14"/>
    </row>
    <row r="65" spans="4:4" x14ac:dyDescent="0.3">
      <c r="D65" s="14"/>
    </row>
    <row r="66" spans="4:4" x14ac:dyDescent="0.3">
      <c r="D66" s="14"/>
    </row>
    <row r="67" spans="4:4" x14ac:dyDescent="0.3">
      <c r="D67" s="14"/>
    </row>
    <row r="68" spans="4:4" x14ac:dyDescent="0.3">
      <c r="D68" s="14"/>
    </row>
    <row r="69" spans="4:4" x14ac:dyDescent="0.3">
      <c r="D69" s="14"/>
    </row>
    <row r="70" spans="4:4" x14ac:dyDescent="0.3">
      <c r="D70" s="14"/>
    </row>
    <row r="71" spans="4:4" x14ac:dyDescent="0.3">
      <c r="D71" s="14"/>
    </row>
    <row r="72" spans="4:4" x14ac:dyDescent="0.3">
      <c r="D72" s="14"/>
    </row>
    <row r="73" spans="4:4" x14ac:dyDescent="0.3">
      <c r="D73" s="14"/>
    </row>
    <row r="74" spans="4:4" x14ac:dyDescent="0.3">
      <c r="D74" s="14"/>
    </row>
    <row r="75" spans="4:4" x14ac:dyDescent="0.3">
      <c r="D75" s="14"/>
    </row>
    <row r="76" spans="4:4" x14ac:dyDescent="0.3">
      <c r="D76" s="14"/>
    </row>
    <row r="77" spans="4:4" x14ac:dyDescent="0.3">
      <c r="D77" s="14"/>
    </row>
    <row r="78" spans="4:4" x14ac:dyDescent="0.3">
      <c r="D78" s="14"/>
    </row>
    <row r="79" spans="4:4" x14ac:dyDescent="0.3">
      <c r="D79" s="14"/>
    </row>
    <row r="80" spans="4:4" x14ac:dyDescent="0.3">
      <c r="D80" s="14"/>
    </row>
    <row r="81" spans="4:4" x14ac:dyDescent="0.3">
      <c r="D81" s="14"/>
    </row>
    <row r="82" spans="4:4" x14ac:dyDescent="0.3">
      <c r="D82" s="14"/>
    </row>
    <row r="83" spans="4:4" x14ac:dyDescent="0.3">
      <c r="D83" s="14"/>
    </row>
    <row r="84" spans="4:4" x14ac:dyDescent="0.3">
      <c r="D84" s="14"/>
    </row>
    <row r="85" spans="4:4" x14ac:dyDescent="0.3">
      <c r="D85" s="14"/>
    </row>
    <row r="86" spans="4:4" x14ac:dyDescent="0.3">
      <c r="D86" s="14"/>
    </row>
    <row r="87" spans="4:4" x14ac:dyDescent="0.3">
      <c r="D87" s="14"/>
    </row>
    <row r="88" spans="4:4" x14ac:dyDescent="0.3">
      <c r="D88" s="14"/>
    </row>
    <row r="89" spans="4:4" x14ac:dyDescent="0.3">
      <c r="D89" s="14"/>
    </row>
    <row r="90" spans="4:4" x14ac:dyDescent="0.3">
      <c r="D90" s="14"/>
    </row>
    <row r="91" spans="4:4" x14ac:dyDescent="0.3">
      <c r="D91" s="14"/>
    </row>
    <row r="92" spans="4:4" x14ac:dyDescent="0.3">
      <c r="D92" s="14"/>
    </row>
    <row r="93" spans="4:4" x14ac:dyDescent="0.3">
      <c r="D93" s="14"/>
    </row>
    <row r="94" spans="4:4" x14ac:dyDescent="0.3">
      <c r="D94" s="14"/>
    </row>
    <row r="95" spans="4:4" x14ac:dyDescent="0.3">
      <c r="D95" s="14"/>
    </row>
    <row r="96" spans="4:4" x14ac:dyDescent="0.3">
      <c r="D96" s="14"/>
    </row>
    <row r="97" spans="4:4" x14ac:dyDescent="0.3">
      <c r="D97" s="14"/>
    </row>
    <row r="98" spans="4:4" x14ac:dyDescent="0.3">
      <c r="D98" s="14"/>
    </row>
    <row r="99" spans="4:4" x14ac:dyDescent="0.3">
      <c r="D99" s="14"/>
    </row>
    <row r="100" spans="4:4" x14ac:dyDescent="0.3">
      <c r="D100" s="14"/>
    </row>
    <row r="101" spans="4:4" x14ac:dyDescent="0.3">
      <c r="D101" s="14"/>
    </row>
    <row r="102" spans="4:4" x14ac:dyDescent="0.3">
      <c r="D102" s="14"/>
    </row>
    <row r="103" spans="4:4" x14ac:dyDescent="0.3">
      <c r="D103" s="14"/>
    </row>
    <row r="104" spans="4:4" x14ac:dyDescent="0.3">
      <c r="D104" s="14"/>
    </row>
    <row r="105" spans="4:4" x14ac:dyDescent="0.3">
      <c r="D105" s="14"/>
    </row>
    <row r="106" spans="4:4" x14ac:dyDescent="0.3">
      <c r="D106" s="14"/>
    </row>
    <row r="107" spans="4:4" x14ac:dyDescent="0.3">
      <c r="D107" s="14"/>
    </row>
    <row r="108" spans="4:4" x14ac:dyDescent="0.3">
      <c r="D108" s="14"/>
    </row>
    <row r="109" spans="4:4" x14ac:dyDescent="0.3">
      <c r="D109" s="14"/>
    </row>
    <row r="110" spans="4:4" x14ac:dyDescent="0.3">
      <c r="D110" s="14"/>
    </row>
    <row r="111" spans="4:4" x14ac:dyDescent="0.3">
      <c r="D111" s="14"/>
    </row>
    <row r="112" spans="4:4" x14ac:dyDescent="0.3">
      <c r="D112" s="14"/>
    </row>
    <row r="113" spans="4:4" x14ac:dyDescent="0.3">
      <c r="D113" s="14"/>
    </row>
    <row r="114" spans="4:4" x14ac:dyDescent="0.3">
      <c r="D114" s="14"/>
    </row>
    <row r="115" spans="4:4" x14ac:dyDescent="0.3">
      <c r="D115" s="14"/>
    </row>
    <row r="116" spans="4:4" x14ac:dyDescent="0.3">
      <c r="D116" s="14"/>
    </row>
    <row r="117" spans="4:4" x14ac:dyDescent="0.3">
      <c r="D117" s="14"/>
    </row>
    <row r="118" spans="4:4" x14ac:dyDescent="0.3">
      <c r="D118" s="14"/>
    </row>
    <row r="119" spans="4:4" x14ac:dyDescent="0.3">
      <c r="D119" s="14"/>
    </row>
    <row r="120" spans="4:4" x14ac:dyDescent="0.3">
      <c r="D120" s="14"/>
    </row>
    <row r="121" spans="4:4" x14ac:dyDescent="0.3">
      <c r="D121" s="14"/>
    </row>
    <row r="122" spans="4:4" x14ac:dyDescent="0.3">
      <c r="D122" s="14"/>
    </row>
    <row r="123" spans="4:4" x14ac:dyDescent="0.3">
      <c r="D123" s="14"/>
    </row>
    <row r="124" spans="4:4" x14ac:dyDescent="0.3">
      <c r="D124" s="14"/>
    </row>
    <row r="125" spans="4:4" x14ac:dyDescent="0.3">
      <c r="D125" s="14"/>
    </row>
    <row r="126" spans="4:4" x14ac:dyDescent="0.3">
      <c r="D126" s="14"/>
    </row>
    <row r="127" spans="4:4" x14ac:dyDescent="0.3">
      <c r="D127" s="14"/>
    </row>
    <row r="128" spans="4:4" x14ac:dyDescent="0.3">
      <c r="D128" s="14"/>
    </row>
    <row r="129" spans="4:4" x14ac:dyDescent="0.3">
      <c r="D129" s="14"/>
    </row>
    <row r="130" spans="4:4" x14ac:dyDescent="0.3">
      <c r="D130" s="14"/>
    </row>
    <row r="131" spans="4:4" x14ac:dyDescent="0.3">
      <c r="D131" s="14"/>
    </row>
    <row r="132" spans="4:4" x14ac:dyDescent="0.3">
      <c r="D132" s="14"/>
    </row>
    <row r="133" spans="4:4" x14ac:dyDescent="0.3">
      <c r="D133" s="14"/>
    </row>
    <row r="134" spans="4:4" x14ac:dyDescent="0.3">
      <c r="D134" s="14"/>
    </row>
    <row r="135" spans="4:4" x14ac:dyDescent="0.3">
      <c r="D135" s="14"/>
    </row>
    <row r="136" spans="4:4" x14ac:dyDescent="0.3">
      <c r="D136" s="14"/>
    </row>
  </sheetData>
  <pageMargins left="0.23622047244094491" right="0.23622047244094491" top="0.74803149606299213" bottom="0.74803149606299213" header="0.31496062992125984" footer="0.31496062992125984"/>
  <pageSetup paperSize="9" scale="71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36"/>
  <sheetViews>
    <sheetView tabSelected="1" workbookViewId="0">
      <pane ySplit="1" topLeftCell="A14" activePane="bottomLeft" state="frozen"/>
      <selection pane="bottomLeft" activeCell="B36" sqref="B36"/>
    </sheetView>
  </sheetViews>
  <sheetFormatPr defaultRowHeight="14.4" x14ac:dyDescent="0.3"/>
  <cols>
    <col min="1" max="1" width="13" customWidth="1"/>
    <col min="2" max="2" width="21.109375" customWidth="1"/>
    <col min="3" max="3" width="18.6640625" customWidth="1"/>
    <col min="4" max="4" width="10.88671875" customWidth="1"/>
    <col min="5" max="5" width="14" customWidth="1"/>
    <col min="6" max="6" width="61.21875" customWidth="1"/>
    <col min="7" max="7" width="11.6640625" customWidth="1"/>
  </cols>
  <sheetData>
    <row r="1" spans="1:7" ht="43.2" customHeight="1" x14ac:dyDescent="0.3">
      <c r="A1" s="10" t="s">
        <v>1</v>
      </c>
      <c r="B1" s="10" t="s">
        <v>6</v>
      </c>
      <c r="C1" s="10" t="s">
        <v>2</v>
      </c>
      <c r="D1" s="11" t="s">
        <v>26</v>
      </c>
      <c r="E1" s="10" t="s">
        <v>9</v>
      </c>
      <c r="F1" s="10" t="s">
        <v>7</v>
      </c>
    </row>
    <row r="2" spans="1:7" x14ac:dyDescent="0.3">
      <c r="A2" s="1">
        <v>46029</v>
      </c>
      <c r="B2" s="2">
        <v>114842.38</v>
      </c>
      <c r="C2" s="2">
        <v>735823.35</v>
      </c>
      <c r="D2" s="13">
        <f t="shared" ref="D2:D40" si="0">B2/C2</f>
        <v>0.15607330210437056</v>
      </c>
      <c r="E2" s="8">
        <v>20</v>
      </c>
      <c r="F2" t="s">
        <v>27</v>
      </c>
    </row>
    <row r="3" spans="1:7" x14ac:dyDescent="0.3">
      <c r="A3" s="1">
        <v>46037</v>
      </c>
      <c r="B3" s="2">
        <f>116553.39-G3</f>
        <v>94272.19</v>
      </c>
      <c r="C3" s="2">
        <v>930015.45</v>
      </c>
      <c r="D3" s="13">
        <f t="shared" si="0"/>
        <v>0.10136626224865405</v>
      </c>
      <c r="E3" s="8">
        <v>26</v>
      </c>
      <c r="F3" t="s">
        <v>28</v>
      </c>
      <c r="G3" s="18">
        <f>9352.92+12928.28</f>
        <v>22281.200000000001</v>
      </c>
    </row>
    <row r="4" spans="1:7" x14ac:dyDescent="0.3">
      <c r="A4" s="1">
        <v>46043</v>
      </c>
      <c r="B4" s="2">
        <f>111661.41-G3</f>
        <v>89380.21</v>
      </c>
      <c r="C4" s="2">
        <v>877046.66</v>
      </c>
      <c r="D4" s="13">
        <f t="shared" si="0"/>
        <v>0.10191043883571714</v>
      </c>
      <c r="E4" s="8">
        <v>23</v>
      </c>
      <c r="F4" t="s">
        <v>28</v>
      </c>
    </row>
    <row r="5" spans="1:7" x14ac:dyDescent="0.3">
      <c r="A5" s="1">
        <v>46050</v>
      </c>
      <c r="B5" s="2">
        <v>76402.600000000006</v>
      </c>
      <c r="C5" s="2">
        <v>948888.32</v>
      </c>
      <c r="D5" s="12">
        <f t="shared" si="0"/>
        <v>8.0518010802367146E-2</v>
      </c>
      <c r="E5" s="8">
        <v>21</v>
      </c>
    </row>
    <row r="6" spans="1:7" x14ac:dyDescent="0.3">
      <c r="A6" s="1">
        <v>46057</v>
      </c>
      <c r="B6" s="2">
        <v>83964.68</v>
      </c>
      <c r="C6" s="2">
        <v>1066184</v>
      </c>
      <c r="D6" s="12">
        <f t="shared" si="0"/>
        <v>7.8752523016665035E-2</v>
      </c>
      <c r="E6" s="8">
        <v>20</v>
      </c>
    </row>
    <row r="7" spans="1:7" x14ac:dyDescent="0.3">
      <c r="A7" s="1">
        <v>46065</v>
      </c>
      <c r="B7" s="2">
        <v>100357.69</v>
      </c>
      <c r="C7" s="2">
        <v>1093373.3600000001</v>
      </c>
      <c r="D7" s="12">
        <f t="shared" si="0"/>
        <v>9.1787209814587031E-2</v>
      </c>
      <c r="E7" s="8">
        <v>23</v>
      </c>
    </row>
    <row r="8" spans="1:7" x14ac:dyDescent="0.3">
      <c r="A8" s="1">
        <v>46071</v>
      </c>
      <c r="B8" s="2">
        <v>70963.27</v>
      </c>
      <c r="C8" s="2">
        <v>1017338.55</v>
      </c>
      <c r="D8" s="12">
        <f t="shared" si="0"/>
        <v>6.9753839565010092E-2</v>
      </c>
      <c r="E8" s="8">
        <v>18</v>
      </c>
    </row>
    <row r="9" spans="1:7" x14ac:dyDescent="0.3">
      <c r="A9" s="1">
        <v>46078</v>
      </c>
      <c r="B9" s="2">
        <v>105310.3</v>
      </c>
      <c r="C9" s="2">
        <v>1143073.3700000001</v>
      </c>
      <c r="D9" s="12">
        <f t="shared" si="0"/>
        <v>9.2129081792886133E-2</v>
      </c>
      <c r="E9" s="8">
        <v>22</v>
      </c>
    </row>
    <row r="10" spans="1:7" x14ac:dyDescent="0.3">
      <c r="A10" s="1">
        <v>46092</v>
      </c>
      <c r="B10" s="2">
        <f>126189.96-G3</f>
        <v>103908.76000000001</v>
      </c>
      <c r="C10" s="2">
        <v>1118789.81</v>
      </c>
      <c r="D10" s="12">
        <f t="shared" si="0"/>
        <v>9.287603361349886E-2</v>
      </c>
      <c r="E10" s="8">
        <v>25</v>
      </c>
    </row>
    <row r="11" spans="1:7" x14ac:dyDescent="0.3">
      <c r="A11" s="1">
        <v>46099</v>
      </c>
      <c r="B11" s="2">
        <f>124012.49-G3</f>
        <v>101731.29000000001</v>
      </c>
      <c r="C11" s="2">
        <v>1012209.4</v>
      </c>
      <c r="D11" s="13">
        <f t="shared" si="0"/>
        <v>0.10050419409264526</v>
      </c>
      <c r="E11" s="8">
        <v>27</v>
      </c>
      <c r="F11" t="s">
        <v>28</v>
      </c>
    </row>
    <row r="12" spans="1:7" x14ac:dyDescent="0.3">
      <c r="A12" s="1">
        <v>46120</v>
      </c>
      <c r="B12" s="2">
        <f>148796.3-G3</f>
        <v>126515.09999999999</v>
      </c>
      <c r="C12" s="2">
        <v>1088287.73</v>
      </c>
      <c r="D12" s="13">
        <f t="shared" si="0"/>
        <v>0.11625151741810044</v>
      </c>
      <c r="E12" s="8">
        <v>22</v>
      </c>
      <c r="F12" t="s">
        <v>28</v>
      </c>
    </row>
    <row r="13" spans="1:7" x14ac:dyDescent="0.3">
      <c r="A13" s="1">
        <v>46127</v>
      </c>
      <c r="B13" s="2">
        <f>149988.32-G3</f>
        <v>127707.12000000001</v>
      </c>
      <c r="C13" s="2">
        <v>1117251.3700000001</v>
      </c>
      <c r="D13" s="13">
        <f t="shared" si="0"/>
        <v>0.1143047334101725</v>
      </c>
      <c r="E13" s="8">
        <v>21</v>
      </c>
      <c r="F13" t="s">
        <v>28</v>
      </c>
    </row>
    <row r="14" spans="1:7" x14ac:dyDescent="0.3">
      <c r="A14" s="1">
        <v>46135</v>
      </c>
      <c r="B14" s="2">
        <f>162163.06-G3</f>
        <v>139881.85999999999</v>
      </c>
      <c r="C14" s="2">
        <v>1104269.2</v>
      </c>
      <c r="D14" s="13">
        <f t="shared" si="0"/>
        <v>0.12667369514607488</v>
      </c>
      <c r="E14" s="8">
        <v>27</v>
      </c>
      <c r="F14" t="s">
        <v>29</v>
      </c>
    </row>
    <row r="15" spans="1:7" x14ac:dyDescent="0.3">
      <c r="A15" s="1">
        <v>46148</v>
      </c>
      <c r="B15" s="2">
        <f>192826.76-G3</f>
        <v>170545.56</v>
      </c>
      <c r="C15" s="2">
        <v>1155429.55</v>
      </c>
      <c r="D15" s="13">
        <f t="shared" si="0"/>
        <v>0.14760359902514178</v>
      </c>
      <c r="E15" s="8">
        <v>27</v>
      </c>
      <c r="F15" t="s">
        <v>30</v>
      </c>
    </row>
    <row r="16" spans="1:7" x14ac:dyDescent="0.3">
      <c r="A16" s="1">
        <v>46156</v>
      </c>
      <c r="B16" s="2">
        <f>182227.14-G3</f>
        <v>159945.94</v>
      </c>
      <c r="C16" s="2">
        <v>1040008.27</v>
      </c>
      <c r="D16" s="13">
        <f t="shared" si="0"/>
        <v>0.15379295012721389</v>
      </c>
      <c r="E16" s="8">
        <v>23</v>
      </c>
      <c r="F16" t="s">
        <v>31</v>
      </c>
    </row>
    <row r="17" spans="1:6" x14ac:dyDescent="0.3">
      <c r="A17" s="1">
        <v>46162</v>
      </c>
      <c r="B17" s="2">
        <f>221189.77-G3</f>
        <v>198908.56999999998</v>
      </c>
      <c r="C17" s="2">
        <v>1065696.28</v>
      </c>
      <c r="D17" s="13">
        <f t="shared" si="0"/>
        <v>0.18664658377150381</v>
      </c>
      <c r="E17" s="8">
        <v>22</v>
      </c>
      <c r="F17" t="s">
        <v>31</v>
      </c>
    </row>
    <row r="18" spans="1:6" x14ac:dyDescent="0.3">
      <c r="A18" s="1">
        <v>46184</v>
      </c>
      <c r="B18" s="2">
        <f>127457.2-G3</f>
        <v>105176</v>
      </c>
      <c r="C18" s="2">
        <v>1189734.8400000001</v>
      </c>
      <c r="D18" s="12">
        <f t="shared" si="0"/>
        <v>8.8402891521609975E-2</v>
      </c>
      <c r="E18" s="8">
        <v>22</v>
      </c>
    </row>
    <row r="19" spans="1:6" x14ac:dyDescent="0.3">
      <c r="A19" s="1">
        <v>46191</v>
      </c>
      <c r="B19" s="2">
        <f>96815.52-G3</f>
        <v>74534.320000000007</v>
      </c>
      <c r="C19" s="2">
        <v>1084447.26</v>
      </c>
      <c r="D19" s="12">
        <f t="shared" si="0"/>
        <v>6.8730239587677142E-2</v>
      </c>
      <c r="E19" s="8">
        <v>22</v>
      </c>
    </row>
    <row r="20" spans="1:6" x14ac:dyDescent="0.3">
      <c r="A20" s="1">
        <v>46204</v>
      </c>
      <c r="B20" s="2">
        <f>114302.55-G3</f>
        <v>92021.35</v>
      </c>
      <c r="C20" s="2">
        <v>1095688.6399999999</v>
      </c>
      <c r="D20" s="12">
        <f t="shared" si="0"/>
        <v>8.3984944847105489E-2</v>
      </c>
      <c r="E20" s="8">
        <v>25</v>
      </c>
    </row>
    <row r="21" spans="1:6" x14ac:dyDescent="0.3">
      <c r="A21" s="1">
        <v>46211</v>
      </c>
      <c r="B21" s="2">
        <f>82304.28-G3</f>
        <v>60023.08</v>
      </c>
      <c r="C21" s="2">
        <v>1060103.52</v>
      </c>
      <c r="D21" s="12">
        <f t="shared" si="0"/>
        <v>5.6620017637522793E-2</v>
      </c>
      <c r="E21" s="8">
        <v>20</v>
      </c>
    </row>
    <row r="22" spans="1:6" x14ac:dyDescent="0.3">
      <c r="A22" s="1">
        <v>46220</v>
      </c>
      <c r="B22" s="2">
        <f>49335.34-G3</f>
        <v>27054.139999999996</v>
      </c>
      <c r="C22" s="2">
        <v>880585.83</v>
      </c>
      <c r="D22" s="12">
        <f t="shared" si="0"/>
        <v>3.0722888193647175E-2</v>
      </c>
      <c r="E22" s="8">
        <v>18</v>
      </c>
    </row>
    <row r="23" spans="1:6" x14ac:dyDescent="0.3">
      <c r="A23" s="1">
        <v>46226</v>
      </c>
      <c r="B23" s="2">
        <f>66513.96-G3</f>
        <v>44232.760000000009</v>
      </c>
      <c r="C23" s="2">
        <v>917232.25</v>
      </c>
      <c r="D23" s="12">
        <f t="shared" si="0"/>
        <v>4.8224165689769422E-2</v>
      </c>
      <c r="E23" s="8">
        <v>19</v>
      </c>
    </row>
    <row r="24" spans="1:6" x14ac:dyDescent="0.3">
      <c r="A24" s="1">
        <v>46232</v>
      </c>
      <c r="B24" s="2">
        <f>71855.12-G3</f>
        <v>49573.919999999998</v>
      </c>
      <c r="C24" s="2">
        <v>812067.06</v>
      </c>
      <c r="D24" s="12">
        <f t="shared" si="0"/>
        <v>6.104658400994617E-2</v>
      </c>
      <c r="E24" s="8">
        <v>21</v>
      </c>
    </row>
    <row r="25" spans="1:6" x14ac:dyDescent="0.3">
      <c r="A25" s="1">
        <v>46239</v>
      </c>
      <c r="B25" s="2">
        <f>51374.73-G3</f>
        <v>29093.530000000002</v>
      </c>
      <c r="C25" s="2">
        <v>892124.29</v>
      </c>
      <c r="D25" s="12">
        <f t="shared" si="0"/>
        <v>3.2611520979884991E-2</v>
      </c>
      <c r="E25" s="8">
        <v>17</v>
      </c>
    </row>
    <row r="26" spans="1:6" x14ac:dyDescent="0.3">
      <c r="A26" s="1">
        <v>46246</v>
      </c>
      <c r="B26" s="2">
        <f>46313.91-G3</f>
        <v>24032.710000000003</v>
      </c>
      <c r="C26" s="2">
        <v>812538.86</v>
      </c>
      <c r="D26" s="12">
        <f t="shared" si="0"/>
        <v>2.9577305385738724E-2</v>
      </c>
      <c r="E26" s="8">
        <v>14</v>
      </c>
    </row>
    <row r="27" spans="1:6" x14ac:dyDescent="0.3">
      <c r="A27" s="1">
        <v>46253</v>
      </c>
      <c r="B27" s="2">
        <f>42388.31-G3</f>
        <v>20107.109999999997</v>
      </c>
      <c r="C27" s="2">
        <v>778068.16</v>
      </c>
      <c r="D27" s="12">
        <f t="shared" si="0"/>
        <v>2.5842350366836752E-2</v>
      </c>
      <c r="E27" s="8">
        <v>11</v>
      </c>
    </row>
    <row r="28" spans="1:6" x14ac:dyDescent="0.3">
      <c r="A28" s="1">
        <v>46261</v>
      </c>
      <c r="B28" s="2">
        <f>47364.45-G3</f>
        <v>25083.249999999996</v>
      </c>
      <c r="C28" s="2">
        <v>767530.74</v>
      </c>
      <c r="D28" s="12">
        <f t="shared" si="0"/>
        <v>3.2680450036437624E-2</v>
      </c>
      <c r="E28" s="8">
        <v>14</v>
      </c>
    </row>
    <row r="29" spans="1:6" x14ac:dyDescent="0.3">
      <c r="A29" s="1">
        <v>46267</v>
      </c>
      <c r="B29" s="2">
        <f>37187.6-G3</f>
        <v>14906.399999999998</v>
      </c>
      <c r="C29" s="2">
        <v>774846.05</v>
      </c>
      <c r="D29" s="12">
        <f t="shared" si="0"/>
        <v>1.9237886029102164E-2</v>
      </c>
      <c r="E29" s="8">
        <v>11</v>
      </c>
    </row>
    <row r="30" spans="1:6" x14ac:dyDescent="0.3">
      <c r="A30" s="1">
        <v>46274</v>
      </c>
      <c r="B30" s="2">
        <f>50285.28-G3</f>
        <v>28004.079999999998</v>
      </c>
      <c r="C30" s="2">
        <v>869937.15</v>
      </c>
      <c r="D30" s="12">
        <f t="shared" si="0"/>
        <v>3.2190923217843954E-2</v>
      </c>
      <c r="E30" s="8">
        <v>10</v>
      </c>
    </row>
    <row r="31" spans="1:6" x14ac:dyDescent="0.3">
      <c r="A31" s="1">
        <v>46282</v>
      </c>
      <c r="B31" s="2">
        <f>68592.43-G3</f>
        <v>46311.229999999996</v>
      </c>
      <c r="C31" s="2">
        <v>856889.91</v>
      </c>
      <c r="D31" s="12">
        <f t="shared" si="0"/>
        <v>5.4045717494794629E-2</v>
      </c>
      <c r="E31" s="8">
        <v>15</v>
      </c>
    </row>
    <row r="32" spans="1:6" x14ac:dyDescent="0.3">
      <c r="A32" s="1">
        <v>46289</v>
      </c>
      <c r="B32" s="2">
        <f>46205.76-G3</f>
        <v>23924.560000000001</v>
      </c>
      <c r="C32" s="2">
        <v>906539.15</v>
      </c>
      <c r="D32" s="12">
        <f t="shared" si="0"/>
        <v>2.6391094085677382E-2</v>
      </c>
      <c r="E32" s="8">
        <v>13</v>
      </c>
    </row>
    <row r="33" spans="1:6" x14ac:dyDescent="0.3">
      <c r="A33" s="1">
        <v>46295</v>
      </c>
      <c r="B33" s="2">
        <f>73941-G3</f>
        <v>51659.8</v>
      </c>
      <c r="C33" s="2">
        <v>1038009.27</v>
      </c>
      <c r="D33" s="12">
        <f t="shared" si="0"/>
        <v>4.9768148987725323E-2</v>
      </c>
      <c r="E33" s="8">
        <v>18</v>
      </c>
    </row>
    <row r="34" spans="1:6" x14ac:dyDescent="0.3">
      <c r="A34" s="1">
        <v>46316</v>
      </c>
      <c r="B34" s="2">
        <f>135457.85-G3</f>
        <v>113176.65000000001</v>
      </c>
      <c r="C34" s="2">
        <v>999605.28</v>
      </c>
      <c r="D34" s="13">
        <f t="shared" si="0"/>
        <v>0.113221340727612</v>
      </c>
      <c r="E34" s="8">
        <v>20</v>
      </c>
      <c r="F34" t="s">
        <v>32</v>
      </c>
    </row>
    <row r="35" spans="1:6" x14ac:dyDescent="0.3">
      <c r="A35" s="1">
        <v>46323</v>
      </c>
      <c r="B35" s="2">
        <f>126781.79-G3</f>
        <v>104500.59</v>
      </c>
      <c r="C35" s="2">
        <v>1096024.8400000001</v>
      </c>
      <c r="D35" s="12">
        <f t="shared" si="0"/>
        <v>9.5345092726183092E-2</v>
      </c>
      <c r="E35" s="8">
        <v>20</v>
      </c>
      <c r="F35" t="s">
        <v>32</v>
      </c>
    </row>
    <row r="36" spans="1:6" x14ac:dyDescent="0.3">
      <c r="A36" s="1"/>
      <c r="B36" s="2"/>
      <c r="C36" s="2"/>
      <c r="D36" s="12" t="e">
        <f t="shared" si="0"/>
        <v>#DIV/0!</v>
      </c>
      <c r="E36" s="8"/>
    </row>
    <row r="37" spans="1:6" x14ac:dyDescent="0.3">
      <c r="A37" s="1"/>
      <c r="B37" s="2"/>
      <c r="C37" s="2"/>
      <c r="D37" s="12" t="e">
        <f t="shared" si="0"/>
        <v>#DIV/0!</v>
      </c>
      <c r="E37" s="8"/>
    </row>
    <row r="38" spans="1:6" x14ac:dyDescent="0.3">
      <c r="A38" s="1"/>
      <c r="B38" s="2"/>
      <c r="C38" s="2"/>
      <c r="D38" s="12" t="e">
        <f t="shared" si="0"/>
        <v>#DIV/0!</v>
      </c>
      <c r="E38" s="8"/>
    </row>
    <row r="39" spans="1:6" x14ac:dyDescent="0.3">
      <c r="A39" s="1"/>
      <c r="B39" s="2"/>
      <c r="C39" s="2"/>
      <c r="D39" s="12" t="e">
        <f t="shared" si="0"/>
        <v>#DIV/0!</v>
      </c>
      <c r="E39" s="8"/>
    </row>
    <row r="40" spans="1:6" x14ac:dyDescent="0.3">
      <c r="A40" s="1"/>
      <c r="B40" s="2"/>
      <c r="C40" s="2"/>
      <c r="D40" s="12" t="e">
        <f t="shared" si="0"/>
        <v>#DIV/0!</v>
      </c>
      <c r="E40" s="8"/>
    </row>
    <row r="41" spans="1:6" x14ac:dyDescent="0.3">
      <c r="A41" s="1"/>
      <c r="B41" s="2"/>
      <c r="C41" s="2"/>
      <c r="D41" s="16"/>
      <c r="E41" s="8"/>
    </row>
    <row r="42" spans="1:6" x14ac:dyDescent="0.3">
      <c r="A42" s="1"/>
      <c r="B42" s="2"/>
      <c r="C42" s="2"/>
      <c r="D42" s="16"/>
      <c r="E42" s="8"/>
    </row>
    <row r="43" spans="1:6" x14ac:dyDescent="0.3">
      <c r="A43" s="1"/>
      <c r="B43" s="2"/>
      <c r="C43" s="2"/>
      <c r="D43" s="16"/>
      <c r="E43" s="8"/>
    </row>
    <row r="44" spans="1:6" x14ac:dyDescent="0.3">
      <c r="A44" s="1"/>
      <c r="B44" s="2"/>
      <c r="C44" s="2"/>
      <c r="D44" s="16"/>
      <c r="E44" s="8"/>
    </row>
    <row r="45" spans="1:6" x14ac:dyDescent="0.3">
      <c r="D45" s="16"/>
    </row>
    <row r="46" spans="1:6" x14ac:dyDescent="0.3">
      <c r="D46" s="16"/>
    </row>
    <row r="47" spans="1:6" x14ac:dyDescent="0.3">
      <c r="D47" s="14"/>
    </row>
    <row r="48" spans="1:6" x14ac:dyDescent="0.3">
      <c r="D48" s="14"/>
    </row>
    <row r="49" spans="4:4" x14ac:dyDescent="0.3">
      <c r="D49" s="14"/>
    </row>
    <row r="50" spans="4:4" x14ac:dyDescent="0.3">
      <c r="D50" s="14"/>
    </row>
    <row r="51" spans="4:4" x14ac:dyDescent="0.3">
      <c r="D51" s="14"/>
    </row>
    <row r="52" spans="4:4" x14ac:dyDescent="0.3">
      <c r="D52" s="14"/>
    </row>
    <row r="53" spans="4:4" x14ac:dyDescent="0.3">
      <c r="D53" s="14"/>
    </row>
    <row r="54" spans="4:4" x14ac:dyDescent="0.3">
      <c r="D54" s="14"/>
    </row>
    <row r="55" spans="4:4" x14ac:dyDescent="0.3">
      <c r="D55" s="14"/>
    </row>
    <row r="56" spans="4:4" x14ac:dyDescent="0.3">
      <c r="D56" s="14"/>
    </row>
    <row r="57" spans="4:4" x14ac:dyDescent="0.3">
      <c r="D57" s="14"/>
    </row>
    <row r="58" spans="4:4" x14ac:dyDescent="0.3">
      <c r="D58" s="14"/>
    </row>
    <row r="59" spans="4:4" x14ac:dyDescent="0.3">
      <c r="D59" s="14"/>
    </row>
    <row r="60" spans="4:4" x14ac:dyDescent="0.3">
      <c r="D60" s="14"/>
    </row>
    <row r="61" spans="4:4" x14ac:dyDescent="0.3">
      <c r="D61" s="14"/>
    </row>
    <row r="62" spans="4:4" x14ac:dyDescent="0.3">
      <c r="D62" s="14"/>
    </row>
    <row r="63" spans="4:4" x14ac:dyDescent="0.3">
      <c r="D63" s="14"/>
    </row>
    <row r="64" spans="4:4" x14ac:dyDescent="0.3">
      <c r="D64" s="14"/>
    </row>
    <row r="65" spans="4:4" x14ac:dyDescent="0.3">
      <c r="D65" s="14"/>
    </row>
    <row r="66" spans="4:4" x14ac:dyDescent="0.3">
      <c r="D66" s="14"/>
    </row>
    <row r="67" spans="4:4" x14ac:dyDescent="0.3">
      <c r="D67" s="14"/>
    </row>
    <row r="68" spans="4:4" x14ac:dyDescent="0.3">
      <c r="D68" s="14"/>
    </row>
    <row r="69" spans="4:4" x14ac:dyDescent="0.3">
      <c r="D69" s="14"/>
    </row>
    <row r="70" spans="4:4" x14ac:dyDescent="0.3">
      <c r="D70" s="14"/>
    </row>
    <row r="71" spans="4:4" x14ac:dyDescent="0.3">
      <c r="D71" s="14"/>
    </row>
    <row r="72" spans="4:4" x14ac:dyDescent="0.3">
      <c r="D72" s="14"/>
    </row>
    <row r="73" spans="4:4" x14ac:dyDescent="0.3">
      <c r="D73" s="14"/>
    </row>
    <row r="74" spans="4:4" x14ac:dyDescent="0.3">
      <c r="D74" s="14"/>
    </row>
    <row r="75" spans="4:4" x14ac:dyDescent="0.3">
      <c r="D75" s="14"/>
    </row>
    <row r="76" spans="4:4" x14ac:dyDescent="0.3">
      <c r="D76" s="14"/>
    </row>
    <row r="77" spans="4:4" x14ac:dyDescent="0.3">
      <c r="D77" s="14"/>
    </row>
    <row r="78" spans="4:4" x14ac:dyDescent="0.3">
      <c r="D78" s="14"/>
    </row>
    <row r="79" spans="4:4" x14ac:dyDescent="0.3">
      <c r="D79" s="14"/>
    </row>
    <row r="80" spans="4:4" x14ac:dyDescent="0.3">
      <c r="D80" s="14"/>
    </row>
    <row r="81" spans="4:4" x14ac:dyDescent="0.3">
      <c r="D81" s="14"/>
    </row>
    <row r="82" spans="4:4" x14ac:dyDescent="0.3">
      <c r="D82" s="14"/>
    </row>
    <row r="83" spans="4:4" x14ac:dyDescent="0.3">
      <c r="D83" s="14"/>
    </row>
    <row r="84" spans="4:4" x14ac:dyDescent="0.3">
      <c r="D84" s="14"/>
    </row>
    <row r="85" spans="4:4" x14ac:dyDescent="0.3">
      <c r="D85" s="14"/>
    </row>
    <row r="86" spans="4:4" x14ac:dyDescent="0.3">
      <c r="D86" s="14"/>
    </row>
    <row r="87" spans="4:4" x14ac:dyDescent="0.3">
      <c r="D87" s="14"/>
    </row>
    <row r="88" spans="4:4" x14ac:dyDescent="0.3">
      <c r="D88" s="14"/>
    </row>
    <row r="89" spans="4:4" x14ac:dyDescent="0.3">
      <c r="D89" s="14"/>
    </row>
    <row r="90" spans="4:4" x14ac:dyDescent="0.3">
      <c r="D90" s="14"/>
    </row>
    <row r="91" spans="4:4" x14ac:dyDescent="0.3">
      <c r="D91" s="14"/>
    </row>
    <row r="92" spans="4:4" x14ac:dyDescent="0.3">
      <c r="D92" s="14"/>
    </row>
    <row r="93" spans="4:4" x14ac:dyDescent="0.3">
      <c r="D93" s="14"/>
    </row>
    <row r="94" spans="4:4" x14ac:dyDescent="0.3">
      <c r="D94" s="14"/>
    </row>
    <row r="95" spans="4:4" x14ac:dyDescent="0.3">
      <c r="D95" s="14"/>
    </row>
    <row r="96" spans="4:4" x14ac:dyDescent="0.3">
      <c r="D96" s="14"/>
    </row>
    <row r="97" spans="4:4" x14ac:dyDescent="0.3">
      <c r="D97" s="14"/>
    </row>
    <row r="98" spans="4:4" x14ac:dyDescent="0.3">
      <c r="D98" s="14"/>
    </row>
    <row r="99" spans="4:4" x14ac:dyDescent="0.3">
      <c r="D99" s="14"/>
    </row>
    <row r="100" spans="4:4" x14ac:dyDescent="0.3">
      <c r="D100" s="14"/>
    </row>
    <row r="101" spans="4:4" x14ac:dyDescent="0.3">
      <c r="D101" s="14"/>
    </row>
    <row r="102" spans="4:4" x14ac:dyDescent="0.3">
      <c r="D102" s="14"/>
    </row>
    <row r="103" spans="4:4" x14ac:dyDescent="0.3">
      <c r="D103" s="14"/>
    </row>
    <row r="104" spans="4:4" x14ac:dyDescent="0.3">
      <c r="D104" s="14"/>
    </row>
    <row r="105" spans="4:4" x14ac:dyDescent="0.3">
      <c r="D105" s="14"/>
    </row>
    <row r="106" spans="4:4" x14ac:dyDescent="0.3">
      <c r="D106" s="14"/>
    </row>
    <row r="107" spans="4:4" x14ac:dyDescent="0.3">
      <c r="D107" s="14"/>
    </row>
    <row r="108" spans="4:4" x14ac:dyDescent="0.3">
      <c r="D108" s="14"/>
    </row>
    <row r="109" spans="4:4" x14ac:dyDescent="0.3">
      <c r="D109" s="14"/>
    </row>
    <row r="110" spans="4:4" x14ac:dyDescent="0.3">
      <c r="D110" s="14"/>
    </row>
    <row r="111" spans="4:4" x14ac:dyDescent="0.3">
      <c r="D111" s="14"/>
    </row>
    <row r="112" spans="4:4" x14ac:dyDescent="0.3">
      <c r="D112" s="14"/>
    </row>
    <row r="113" spans="4:4" x14ac:dyDescent="0.3">
      <c r="D113" s="14"/>
    </row>
    <row r="114" spans="4:4" x14ac:dyDescent="0.3">
      <c r="D114" s="14"/>
    </row>
    <row r="115" spans="4:4" x14ac:dyDescent="0.3">
      <c r="D115" s="14"/>
    </row>
    <row r="116" spans="4:4" x14ac:dyDescent="0.3">
      <c r="D116" s="14"/>
    </row>
    <row r="117" spans="4:4" x14ac:dyDescent="0.3">
      <c r="D117" s="14"/>
    </row>
    <row r="118" spans="4:4" x14ac:dyDescent="0.3">
      <c r="D118" s="14"/>
    </row>
    <row r="119" spans="4:4" x14ac:dyDescent="0.3">
      <c r="D119" s="14"/>
    </row>
    <row r="120" spans="4:4" x14ac:dyDescent="0.3">
      <c r="D120" s="14"/>
    </row>
    <row r="121" spans="4:4" x14ac:dyDescent="0.3">
      <c r="D121" s="14"/>
    </row>
    <row r="122" spans="4:4" x14ac:dyDescent="0.3">
      <c r="D122" s="14"/>
    </row>
    <row r="123" spans="4:4" x14ac:dyDescent="0.3">
      <c r="D123" s="14"/>
    </row>
    <row r="124" spans="4:4" x14ac:dyDescent="0.3">
      <c r="D124" s="14"/>
    </row>
    <row r="125" spans="4:4" x14ac:dyDescent="0.3">
      <c r="D125" s="14"/>
    </row>
    <row r="126" spans="4:4" x14ac:dyDescent="0.3">
      <c r="D126" s="14"/>
    </row>
    <row r="127" spans="4:4" x14ac:dyDescent="0.3">
      <c r="D127" s="14"/>
    </row>
    <row r="128" spans="4:4" x14ac:dyDescent="0.3">
      <c r="D128" s="14"/>
    </row>
    <row r="129" spans="4:4" x14ac:dyDescent="0.3">
      <c r="D129" s="14"/>
    </row>
    <row r="130" spans="4:4" x14ac:dyDescent="0.3">
      <c r="D130" s="14"/>
    </row>
    <row r="131" spans="4:4" x14ac:dyDescent="0.3">
      <c r="D131" s="14"/>
    </row>
    <row r="132" spans="4:4" x14ac:dyDescent="0.3">
      <c r="D132" s="14"/>
    </row>
    <row r="133" spans="4:4" x14ac:dyDescent="0.3">
      <c r="D133" s="14"/>
    </row>
    <row r="134" spans="4:4" x14ac:dyDescent="0.3">
      <c r="D134" s="14"/>
    </row>
    <row r="135" spans="4:4" x14ac:dyDescent="0.3">
      <c r="D135" s="14"/>
    </row>
    <row r="136" spans="4:4" x14ac:dyDescent="0.3">
      <c r="D136" s="14"/>
    </row>
  </sheetData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2020 testowo</vt:lpstr>
      <vt:lpstr>2021 powyżej 7 dni</vt:lpstr>
      <vt:lpstr>2022 powyżej 7 dni </vt:lpstr>
      <vt:lpstr>2023 powyżej 7 dni </vt:lpstr>
      <vt:lpstr>2024 powyżej 7 dni</vt:lpstr>
      <vt:lpstr>2025 powyżej 7 dni </vt:lpstr>
      <vt:lpstr>2026 powyżej 7 dni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Obłaza</cp:lastModifiedBy>
  <cp:lastPrinted>2026-01-07T11:44:00Z</cp:lastPrinted>
  <dcterms:created xsi:type="dcterms:W3CDTF">2020-05-28T09:05:38Z</dcterms:created>
  <dcterms:modified xsi:type="dcterms:W3CDTF">2026-10-28T07:53:23Z</dcterms:modified>
</cp:coreProperties>
</file>