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5600" windowHeight="7485" activeTab="1"/>
  </bookViews>
  <sheets>
    <sheet name="Arkusz1 (2)" sheetId="4" r:id="rId1"/>
    <sheet name="Arkusz1" sheetId="1" r:id="rId2"/>
    <sheet name="Arkusz2" sheetId="2" r:id="rId3"/>
    <sheet name="Arkusz3" sheetId="3" r:id="rId4"/>
  </sheets>
  <calcPr calcId="145621"/>
</workbook>
</file>

<file path=xl/calcChain.xml><?xml version="1.0" encoding="utf-8"?>
<calcChain xmlns="http://schemas.openxmlformats.org/spreadsheetml/2006/main">
  <c r="K32" i="4" l="1"/>
  <c r="O32" i="4" s="1"/>
  <c r="E32" i="4"/>
  <c r="I32" i="4" s="1"/>
  <c r="K31" i="4"/>
  <c r="O31" i="4" s="1"/>
  <c r="E31" i="4"/>
  <c r="I31" i="4" s="1"/>
  <c r="K30" i="4"/>
  <c r="O30" i="4" s="1"/>
  <c r="E30" i="4"/>
  <c r="I30" i="4" s="1"/>
  <c r="K29" i="4"/>
  <c r="O29" i="4" s="1"/>
  <c r="E29" i="4"/>
  <c r="I29" i="4" s="1"/>
  <c r="N25" i="4"/>
  <c r="O25" i="4" s="1"/>
  <c r="K25" i="4"/>
  <c r="H25" i="4"/>
  <c r="E25" i="4"/>
  <c r="I25" i="4" s="1"/>
  <c r="N24" i="4"/>
  <c r="O24" i="4" s="1"/>
  <c r="K24" i="4"/>
  <c r="H24" i="4"/>
  <c r="E24" i="4"/>
  <c r="I24" i="4" s="1"/>
  <c r="N23" i="4"/>
  <c r="O23" i="4" s="1"/>
  <c r="K23" i="4"/>
  <c r="H23" i="4"/>
  <c r="E23" i="4"/>
  <c r="I23" i="4" s="1"/>
  <c r="N22" i="4"/>
  <c r="O22" i="4" s="1"/>
  <c r="K22" i="4"/>
  <c r="H22" i="4"/>
  <c r="E22" i="4"/>
  <c r="I22" i="4" s="1"/>
  <c r="N21" i="4"/>
  <c r="O21" i="4" s="1"/>
  <c r="K21" i="4"/>
  <c r="H21" i="4"/>
  <c r="E21" i="4"/>
  <c r="I21" i="4" s="1"/>
  <c r="N20" i="4"/>
  <c r="O20" i="4" s="1"/>
  <c r="K20" i="4"/>
  <c r="H20" i="4"/>
  <c r="E20" i="4"/>
  <c r="I20" i="4" s="1"/>
  <c r="O16" i="4"/>
  <c r="K16" i="4"/>
  <c r="E16" i="4"/>
  <c r="I16" i="4" s="1"/>
  <c r="K15" i="4"/>
  <c r="O15" i="4" s="1"/>
  <c r="I15" i="4"/>
  <c r="E15" i="4"/>
  <c r="O14" i="4"/>
  <c r="K14" i="4"/>
  <c r="E14" i="4"/>
  <c r="I14" i="4" s="1"/>
  <c r="P14" i="4" s="1"/>
  <c r="K13" i="4"/>
  <c r="O13" i="4" s="1"/>
  <c r="I13" i="4"/>
  <c r="E13" i="4"/>
  <c r="O12" i="4"/>
  <c r="Q12" i="4" s="1"/>
  <c r="K12" i="4"/>
  <c r="E12" i="4"/>
  <c r="I12" i="4" s="1"/>
  <c r="P12" i="4" s="1"/>
  <c r="N11" i="4"/>
  <c r="K11" i="4"/>
  <c r="O11" i="4" s="1"/>
  <c r="H11" i="4"/>
  <c r="E11" i="4"/>
  <c r="I11" i="4" s="1"/>
  <c r="K10" i="4"/>
  <c r="O10" i="4" s="1"/>
  <c r="I10" i="4"/>
  <c r="E10" i="4"/>
  <c r="N9" i="4"/>
  <c r="K9" i="4"/>
  <c r="O9" i="4" s="1"/>
  <c r="I9" i="4"/>
  <c r="H9" i="4"/>
  <c r="E9" i="4"/>
  <c r="O8" i="4"/>
  <c r="Q8" i="4" s="1"/>
  <c r="N8" i="4"/>
  <c r="K8" i="4"/>
  <c r="I8" i="4"/>
  <c r="P8" i="4" s="1"/>
  <c r="H8" i="4"/>
  <c r="E8" i="4"/>
  <c r="O7" i="4"/>
  <c r="K7" i="4"/>
  <c r="E7" i="4"/>
  <c r="I7" i="4" s="1"/>
  <c r="P7" i="4" s="1"/>
  <c r="K6" i="4"/>
  <c r="O6" i="4" s="1"/>
  <c r="I6" i="4"/>
  <c r="E6" i="4"/>
  <c r="O5" i="4"/>
  <c r="Q5" i="4" s="1"/>
  <c r="N5" i="4"/>
  <c r="K5" i="4"/>
  <c r="I5" i="4"/>
  <c r="P5" i="4" s="1"/>
  <c r="H5" i="4"/>
  <c r="E5" i="4"/>
  <c r="O4" i="4"/>
  <c r="K4" i="4"/>
  <c r="E4" i="4"/>
  <c r="I4" i="4" s="1"/>
  <c r="P4" i="4" s="1"/>
  <c r="N3" i="4"/>
  <c r="K3" i="4"/>
  <c r="O3" i="4" s="1"/>
  <c r="H3" i="4"/>
  <c r="E3" i="4"/>
  <c r="I3" i="4" s="1"/>
  <c r="N2" i="4"/>
  <c r="K2" i="4"/>
  <c r="O2" i="4" s="1"/>
  <c r="H2" i="4"/>
  <c r="E2" i="4"/>
  <c r="I2" i="4" s="1"/>
  <c r="Q10" i="4" l="1"/>
  <c r="P10" i="4"/>
  <c r="Q15" i="4"/>
  <c r="P15" i="4"/>
  <c r="Q14" i="4"/>
  <c r="Q16" i="4"/>
  <c r="P16" i="4"/>
  <c r="Q29" i="4"/>
  <c r="O33" i="4"/>
  <c r="P29" i="4"/>
  <c r="Q31" i="4"/>
  <c r="P31" i="4"/>
  <c r="Q2" i="4"/>
  <c r="O17" i="4"/>
  <c r="P2" i="4"/>
  <c r="Q3" i="4"/>
  <c r="P3" i="4"/>
  <c r="Q4" i="4"/>
  <c r="Q7" i="4"/>
  <c r="Q13" i="4"/>
  <c r="P13" i="4"/>
  <c r="P9" i="4"/>
  <c r="Q9" i="4"/>
  <c r="Q6" i="4"/>
  <c r="P6" i="4"/>
  <c r="Q11" i="4"/>
  <c r="P11" i="4"/>
  <c r="Q20" i="4"/>
  <c r="O26" i="4"/>
  <c r="P20" i="4"/>
  <c r="Q21" i="4"/>
  <c r="P21" i="4"/>
  <c r="Q22" i="4"/>
  <c r="P22" i="4"/>
  <c r="Q23" i="4"/>
  <c r="P23" i="4"/>
  <c r="Q24" i="4"/>
  <c r="P24" i="4"/>
  <c r="Q25" i="4"/>
  <c r="P25" i="4"/>
  <c r="P30" i="4"/>
  <c r="Q30" i="4"/>
  <c r="P32" i="4"/>
  <c r="Q32" i="4"/>
  <c r="P17" i="4" l="1"/>
  <c r="P26" i="4"/>
  <c r="P33" i="4"/>
</calcChain>
</file>

<file path=xl/comments1.xml><?xml version="1.0" encoding="utf-8"?>
<comments xmlns="http://schemas.openxmlformats.org/spreadsheetml/2006/main">
  <authors>
    <author>katarzynao</author>
  </authors>
  <commentList>
    <comment ref="E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40% pensji zasadniczej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E20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40% pensji zasadniczej</t>
        </r>
      </text>
    </comment>
    <comment ref="K20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sharedStrings.xml><?xml version="1.0" encoding="utf-8"?>
<sst xmlns="http://schemas.openxmlformats.org/spreadsheetml/2006/main" count="106" uniqueCount="35">
  <si>
    <t>Choma Piotr</t>
  </si>
  <si>
    <t>Szwajdych Krzysztof</t>
  </si>
  <si>
    <t>Sypień Tomasz</t>
  </si>
  <si>
    <t>Biskupski Bartłomiej</t>
  </si>
  <si>
    <t>Lasia Piotr</t>
  </si>
  <si>
    <t>Młynarski Paweł</t>
  </si>
  <si>
    <t>Kucharzyk Katarzyna</t>
  </si>
  <si>
    <t>Krawczyk Agata</t>
  </si>
  <si>
    <t>Obłaza Janusz</t>
  </si>
  <si>
    <t>Batko Kacper</t>
  </si>
  <si>
    <t>Milewski Kamil</t>
  </si>
  <si>
    <t>Lorenc Katarzyna</t>
  </si>
  <si>
    <t>Zagaja Agnieszka</t>
  </si>
  <si>
    <t>Ciuśniak Barbara</t>
  </si>
  <si>
    <t xml:space="preserve">Zagaja Mirosław </t>
  </si>
  <si>
    <t>Nazwisko i imię</t>
  </si>
  <si>
    <t>Data zatrudnienia</t>
  </si>
  <si>
    <t>Staż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</si>
  <si>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</si>
  <si>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</si>
  <si>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</si>
  <si>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</si>
  <si>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</si>
  <si>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</si>
  <si>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</si>
  <si>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</si>
  <si>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Wczasy pod gruszą</t>
  </si>
  <si>
    <t>% podwyżki</t>
  </si>
  <si>
    <t>Premia miesięczna przy 95% PS</t>
  </si>
  <si>
    <t>Premia kwart./roczna na mc przy 100% PS</t>
  </si>
  <si>
    <t>Zmiana zasadnicza</t>
  </si>
  <si>
    <t>Aktualna</t>
  </si>
  <si>
    <t>Zmiana od 1 lutego 2016</t>
  </si>
  <si>
    <t>zg. z zał.do Reg.</t>
  </si>
  <si>
    <t>zmiana treści Załącznika do umowy o pracę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</si>
</sst>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4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4" fontId="4" fillId="0" borderId="0" xfId="0" applyNumberFormat="1" applyFont="1"/>
    <xf numFmtId="4" fontId="5" fillId="0" borderId="0" xfId="0" applyNumberFormat="1" applyFont="1"/>
    <xf numFmtId="4" fontId="3" fillId="0" borderId="0" xfId="0" applyNumberFormat="1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14" fontId="10" fillId="0" borderId="0" xfId="0" applyNumberFormat="1" applyFont="1"/>
    <xf numFmtId="4" fontId="10" fillId="0" borderId="0" xfId="0" applyNumberFormat="1" applyFont="1"/>
    <xf numFmtId="4" fontId="7" fillId="0" borderId="0" xfId="0" applyNumberFormat="1" applyFont="1"/>
    <xf numFmtId="4" fontId="8" fillId="0" borderId="0" xfId="0" applyNumberFormat="1" applyFont="1"/>
    <xf numFmtId="4" fontId="9" fillId="0" borderId="0" xfId="0" applyNumberFormat="1" applyFont="1"/>
    <xf numFmtId="4" fontId="13" fillId="0" borderId="0" xfId="0" applyNumberFormat="1" applyFont="1"/>
    <xf numFmtId="9" fontId="10" fillId="0" borderId="0" xfId="2" applyFont="1"/>
    <xf numFmtId="0" fontId="10" fillId="0" borderId="1" xfId="0" applyFont="1" applyBorder="1"/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4" fontId="6" fillId="0" borderId="2" xfId="0" applyNumberFormat="1" applyFont="1" applyBorder="1"/>
    <xf numFmtId="9" fontId="6" fillId="0" borderId="1" xfId="2" applyFont="1" applyBorder="1"/>
    <xf numFmtId="4" fontId="6" fillId="0" borderId="1" xfId="0" applyNumberFormat="1" applyFont="1" applyBorder="1"/>
    <xf numFmtId="4" fontId="6" fillId="2" borderId="1" xfId="0" applyNumberFormat="1" applyFont="1" applyFill="1" applyBorder="1"/>
    <xf numFmtId="4" fontId="6" fillId="0" borderId="1" xfId="0" applyNumberFormat="1" applyFont="1" applyBorder="1" applyAlignment="1">
      <alignment horizontal="right"/>
    </xf>
    <xf numFmtId="9" fontId="6" fillId="0" borderId="1" xfId="2" applyFont="1" applyBorder="1" applyAlignment="1">
      <alignment horizontal="right"/>
    </xf>
    <xf numFmtId="9" fontId="9" fillId="0" borderId="1" xfId="2" applyFont="1" applyBorder="1"/>
    <xf numFmtId="4" fontId="9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workbookViewId="0"/>
  </sheetViews>
  <sheetFormatPr defaultRowHeight="15" x14ac:dyDescent="0.25"/>
  <cols>
    <col min="1" max="1" width="18.140625" customWidth="1"/>
    <col min="2" max="2" width="10.85546875" customWidth="1"/>
    <col min="3" max="3" width="4.5703125" customWidth="1"/>
    <col min="4" max="4" width="9.28515625" customWidth="1"/>
    <col min="5" max="5" width="10.7109375" customWidth="1"/>
    <col min="6" max="6" width="10.140625" customWidth="1"/>
    <col min="7" max="7" width="8.140625" customWidth="1"/>
    <col min="8" max="8" width="11.7109375" customWidth="1"/>
    <col min="9" max="9" width="9.28515625" style="1" customWidth="1"/>
    <col min="10" max="10" width="9.42578125" customWidth="1"/>
    <col min="11" max="11" width="10.5703125" customWidth="1"/>
    <col min="12" max="12" width="9.85546875" customWidth="1"/>
    <col min="13" max="13" width="7.5703125" customWidth="1"/>
    <col min="14" max="14" width="12.140625" customWidth="1"/>
    <col min="15" max="16" width="10" customWidth="1"/>
  </cols>
  <sheetData>
    <row r="1" spans="1:17" s="5" customFormat="1" ht="53.25" customHeight="1" x14ac:dyDescent="0.2">
      <c r="A1" s="5" t="s">
        <v>15</v>
      </c>
      <c r="B1" s="5" t="s">
        <v>16</v>
      </c>
      <c r="C1" s="5" t="s">
        <v>17</v>
      </c>
      <c r="D1" s="5" t="s">
        <v>18</v>
      </c>
      <c r="E1" s="5" t="s">
        <v>22</v>
      </c>
      <c r="F1" s="5" t="s">
        <v>19</v>
      </c>
      <c r="G1" s="5" t="s">
        <v>26</v>
      </c>
      <c r="H1" s="5" t="s">
        <v>23</v>
      </c>
      <c r="I1" s="6" t="s">
        <v>24</v>
      </c>
      <c r="J1" s="5" t="s">
        <v>20</v>
      </c>
      <c r="K1" s="5" t="s">
        <v>28</v>
      </c>
      <c r="L1" s="5" t="s">
        <v>19</v>
      </c>
      <c r="M1" s="5" t="s">
        <v>26</v>
      </c>
      <c r="N1" s="5" t="s">
        <v>29</v>
      </c>
      <c r="O1" s="7" t="s">
        <v>25</v>
      </c>
      <c r="P1" s="8" t="s">
        <v>21</v>
      </c>
      <c r="Q1" s="5" t="s">
        <v>27</v>
      </c>
    </row>
    <row r="2" spans="1:17" s="9" customFormat="1" ht="12.75" x14ac:dyDescent="0.2">
      <c r="A2" s="9" t="s">
        <v>14</v>
      </c>
      <c r="B2" s="10">
        <v>37622</v>
      </c>
      <c r="C2" s="9">
        <v>13</v>
      </c>
      <c r="D2" s="11">
        <v>7500</v>
      </c>
      <c r="E2" s="11">
        <f>D2*40%</f>
        <v>3000</v>
      </c>
      <c r="F2" s="11">
        <v>1250</v>
      </c>
      <c r="G2" s="11">
        <v>91.666666666666671</v>
      </c>
      <c r="H2" s="11">
        <f>D2/12</f>
        <v>625</v>
      </c>
      <c r="I2" s="12">
        <f t="shared" ref="I2:I16" si="0">SUM(D2:H2)</f>
        <v>12466.666666666666</v>
      </c>
      <c r="J2" s="11">
        <v>8000</v>
      </c>
      <c r="K2" s="11">
        <f>J2/2</f>
        <v>4000</v>
      </c>
      <c r="L2" s="11">
        <v>1600</v>
      </c>
      <c r="M2" s="11">
        <v>98.8</v>
      </c>
      <c r="N2" s="11">
        <f>J2/12</f>
        <v>666.66666666666663</v>
      </c>
      <c r="O2" s="13">
        <f t="shared" ref="O2:O16" si="1">SUM(J2:N2)</f>
        <v>14365.466666666665</v>
      </c>
      <c r="P2" s="14">
        <f t="shared" ref="P2:P16" si="2">O2-I2</f>
        <v>1898.7999999999993</v>
      </c>
      <c r="Q2" s="16">
        <f>O2/I2-1</f>
        <v>0.15231016042780743</v>
      </c>
    </row>
    <row r="3" spans="1:17" s="9" customFormat="1" ht="12.75" x14ac:dyDescent="0.2">
      <c r="A3" s="9" t="s">
        <v>0</v>
      </c>
      <c r="B3" s="10">
        <v>39722</v>
      </c>
      <c r="C3" s="9">
        <v>8</v>
      </c>
      <c r="D3" s="11">
        <v>4160</v>
      </c>
      <c r="E3" s="11">
        <f>D3/2</f>
        <v>2080</v>
      </c>
      <c r="F3" s="11">
        <v>0</v>
      </c>
      <c r="G3" s="11">
        <v>91.666666666666671</v>
      </c>
      <c r="H3" s="11">
        <f>(D3*2)/12</f>
        <v>693.33333333333337</v>
      </c>
      <c r="I3" s="12">
        <f t="shared" si="0"/>
        <v>7025</v>
      </c>
      <c r="J3" s="11">
        <v>4660</v>
      </c>
      <c r="K3" s="11">
        <f>J3/2</f>
        <v>2330</v>
      </c>
      <c r="L3" s="11">
        <v>0</v>
      </c>
      <c r="M3" s="11">
        <v>98.8</v>
      </c>
      <c r="N3" s="11">
        <f>(J3*2)/12</f>
        <v>776.66666666666663</v>
      </c>
      <c r="O3" s="13">
        <f t="shared" si="1"/>
        <v>7865.4666666666672</v>
      </c>
      <c r="P3" s="14">
        <f t="shared" si="2"/>
        <v>840.46666666666715</v>
      </c>
      <c r="Q3" s="16">
        <f t="shared" ref="Q3:Q16" si="3">O3/I3-1</f>
        <v>0.11963938315539746</v>
      </c>
    </row>
    <row r="4" spans="1:17" s="9" customFormat="1" ht="12.75" x14ac:dyDescent="0.2">
      <c r="A4" s="9" t="s">
        <v>5</v>
      </c>
      <c r="B4" s="10">
        <v>38308</v>
      </c>
      <c r="C4" s="9">
        <v>12</v>
      </c>
      <c r="D4" s="11">
        <v>4400</v>
      </c>
      <c r="E4" s="11">
        <f>D4*10%</f>
        <v>440</v>
      </c>
      <c r="F4" s="11">
        <v>500</v>
      </c>
      <c r="G4" s="11">
        <v>91.666666666666671</v>
      </c>
      <c r="H4" s="11"/>
      <c r="I4" s="12">
        <f t="shared" si="0"/>
        <v>5431.666666666667</v>
      </c>
      <c r="J4" s="11">
        <v>4700</v>
      </c>
      <c r="K4" s="11">
        <f>J4*10%</f>
        <v>470</v>
      </c>
      <c r="L4" s="11">
        <v>900</v>
      </c>
      <c r="M4" s="11">
        <v>98.8</v>
      </c>
      <c r="N4" s="11"/>
      <c r="O4" s="13">
        <f t="shared" si="1"/>
        <v>6168.8</v>
      </c>
      <c r="P4" s="14">
        <f t="shared" si="2"/>
        <v>737.13333333333321</v>
      </c>
      <c r="Q4" s="16">
        <f t="shared" si="3"/>
        <v>0.13571034059527465</v>
      </c>
    </row>
    <row r="5" spans="1:17" s="9" customFormat="1" ht="12.75" x14ac:dyDescent="0.2">
      <c r="A5" s="9" t="s">
        <v>1</v>
      </c>
      <c r="B5" s="10">
        <v>40725</v>
      </c>
      <c r="C5" s="9">
        <v>5</v>
      </c>
      <c r="D5" s="11">
        <v>3100</v>
      </c>
      <c r="E5" s="11">
        <f>D5/2</f>
        <v>1550</v>
      </c>
      <c r="F5" s="11">
        <v>0</v>
      </c>
      <c r="G5" s="11">
        <v>91.666666666666671</v>
      </c>
      <c r="H5" s="11">
        <f>(D5*2)/12</f>
        <v>516.66666666666663</v>
      </c>
      <c r="I5" s="12">
        <f t="shared" si="0"/>
        <v>5258.3333333333339</v>
      </c>
      <c r="J5" s="11">
        <v>3600</v>
      </c>
      <c r="K5" s="11">
        <f>J5/2</f>
        <v>1800</v>
      </c>
      <c r="L5" s="11">
        <v>0</v>
      </c>
      <c r="M5" s="11">
        <v>98.8</v>
      </c>
      <c r="N5" s="11">
        <f>(J5*2)/12</f>
        <v>600</v>
      </c>
      <c r="O5" s="13">
        <f t="shared" si="1"/>
        <v>6098.8</v>
      </c>
      <c r="P5" s="14">
        <f t="shared" si="2"/>
        <v>840.46666666666624</v>
      </c>
      <c r="Q5" s="16">
        <f t="shared" si="3"/>
        <v>0.15983518225039606</v>
      </c>
    </row>
    <row r="6" spans="1:17" s="9" customFormat="1" ht="12.75" x14ac:dyDescent="0.2">
      <c r="A6" s="9" t="s">
        <v>13</v>
      </c>
      <c r="B6" s="10">
        <v>40391</v>
      </c>
      <c r="C6" s="9">
        <v>6</v>
      </c>
      <c r="D6" s="11">
        <v>4800</v>
      </c>
      <c r="E6" s="11">
        <f>D6*10%</f>
        <v>480</v>
      </c>
      <c r="F6" s="11">
        <v>500</v>
      </c>
      <c r="G6" s="11">
        <v>91.666666666666671</v>
      </c>
      <c r="H6" s="11"/>
      <c r="I6" s="12">
        <f t="shared" si="0"/>
        <v>5871.666666666667</v>
      </c>
      <c r="J6" s="11">
        <v>4800</v>
      </c>
      <c r="K6" s="11">
        <f>J6*10%</f>
        <v>480</v>
      </c>
      <c r="L6" s="11">
        <v>500</v>
      </c>
      <c r="M6" s="11">
        <v>98.8</v>
      </c>
      <c r="N6" s="11"/>
      <c r="O6" s="13">
        <f t="shared" si="1"/>
        <v>5878.8</v>
      </c>
      <c r="P6" s="14">
        <f t="shared" si="2"/>
        <v>7.1333333333332121</v>
      </c>
      <c r="Q6" s="16">
        <f t="shared" si="3"/>
        <v>1.2148736871984145E-3</v>
      </c>
    </row>
    <row r="7" spans="1:17" s="9" customFormat="1" ht="12.75" x14ac:dyDescent="0.2">
      <c r="A7" s="9" t="s">
        <v>12</v>
      </c>
      <c r="B7" s="10">
        <v>38078</v>
      </c>
      <c r="C7" s="9">
        <v>12</v>
      </c>
      <c r="D7" s="11">
        <v>5000</v>
      </c>
      <c r="E7" s="11">
        <f>D7*10%</f>
        <v>500</v>
      </c>
      <c r="F7" s="11">
        <v>0</v>
      </c>
      <c r="G7" s="11">
        <v>91.666666666666671</v>
      </c>
      <c r="H7" s="11"/>
      <c r="I7" s="12">
        <f t="shared" si="0"/>
        <v>5591.666666666667</v>
      </c>
      <c r="J7" s="11">
        <v>5000</v>
      </c>
      <c r="K7" s="11">
        <f>J7*10%</f>
        <v>500</v>
      </c>
      <c r="L7" s="11">
        <v>0</v>
      </c>
      <c r="M7" s="11">
        <v>98.8</v>
      </c>
      <c r="N7" s="11"/>
      <c r="O7" s="13">
        <f t="shared" si="1"/>
        <v>5598.8</v>
      </c>
      <c r="P7" s="14">
        <f t="shared" si="2"/>
        <v>7.1333333333332121</v>
      </c>
      <c r="Q7" s="16">
        <f t="shared" si="3"/>
        <v>1.2757078986587178E-3</v>
      </c>
    </row>
    <row r="8" spans="1:17" s="9" customFormat="1" ht="12.75" x14ac:dyDescent="0.2">
      <c r="A8" s="9" t="s">
        <v>2</v>
      </c>
      <c r="B8" s="10">
        <v>40878</v>
      </c>
      <c r="C8" s="9">
        <v>5</v>
      </c>
      <c r="D8" s="11">
        <v>2800</v>
      </c>
      <c r="E8" s="11">
        <f>D8/2</f>
        <v>1400</v>
      </c>
      <c r="F8" s="11">
        <v>0</v>
      </c>
      <c r="G8" s="11">
        <v>91.666666666666671</v>
      </c>
      <c r="H8" s="11">
        <f>(D8*2)/12</f>
        <v>466.66666666666669</v>
      </c>
      <c r="I8" s="12">
        <f t="shared" si="0"/>
        <v>4758.3333333333339</v>
      </c>
      <c r="J8" s="11">
        <v>3300</v>
      </c>
      <c r="K8" s="11">
        <f>J8/2</f>
        <v>1650</v>
      </c>
      <c r="L8" s="11">
        <v>0</v>
      </c>
      <c r="M8" s="11">
        <v>98.8</v>
      </c>
      <c r="N8" s="11">
        <f>(J8*2)/12</f>
        <v>550</v>
      </c>
      <c r="O8" s="13">
        <f t="shared" si="1"/>
        <v>5598.8</v>
      </c>
      <c r="P8" s="14">
        <f t="shared" si="2"/>
        <v>840.46666666666624</v>
      </c>
      <c r="Q8" s="16">
        <f t="shared" si="3"/>
        <v>0.17663047285464084</v>
      </c>
    </row>
    <row r="9" spans="1:17" s="9" customFormat="1" ht="12.75" x14ac:dyDescent="0.2">
      <c r="A9" s="9" t="s">
        <v>3</v>
      </c>
      <c r="B9" s="10">
        <v>41283</v>
      </c>
      <c r="C9" s="9">
        <v>3</v>
      </c>
      <c r="D9" s="11">
        <v>2800</v>
      </c>
      <c r="E9" s="11">
        <f>D9/2</f>
        <v>1400</v>
      </c>
      <c r="F9" s="11">
        <v>0</v>
      </c>
      <c r="G9" s="11">
        <v>91.666666666666671</v>
      </c>
      <c r="H9" s="11">
        <f>(D9*2)/12</f>
        <v>466.66666666666669</v>
      </c>
      <c r="I9" s="12">
        <f t="shared" si="0"/>
        <v>4758.3333333333339</v>
      </c>
      <c r="J9" s="11">
        <v>3300</v>
      </c>
      <c r="K9" s="11">
        <f>J9/2</f>
        <v>1650</v>
      </c>
      <c r="L9" s="11">
        <v>0</v>
      </c>
      <c r="M9" s="11">
        <v>98.8</v>
      </c>
      <c r="N9" s="11">
        <f>(J9*2)/12</f>
        <v>550</v>
      </c>
      <c r="O9" s="13">
        <f t="shared" si="1"/>
        <v>5598.8</v>
      </c>
      <c r="P9" s="14">
        <f t="shared" si="2"/>
        <v>840.46666666666624</v>
      </c>
      <c r="Q9" s="16">
        <f t="shared" si="3"/>
        <v>0.17663047285464084</v>
      </c>
    </row>
    <row r="10" spans="1:17" s="9" customFormat="1" ht="12.75" x14ac:dyDescent="0.2">
      <c r="A10" s="9" t="s">
        <v>11</v>
      </c>
      <c r="B10" s="10">
        <v>42648</v>
      </c>
      <c r="C10" s="9">
        <v>0</v>
      </c>
      <c r="D10" s="11">
        <v>4500</v>
      </c>
      <c r="E10" s="11">
        <f>D10*10%</f>
        <v>450</v>
      </c>
      <c r="F10" s="11">
        <v>0</v>
      </c>
      <c r="G10" s="11">
        <v>91.666666666666671</v>
      </c>
      <c r="H10" s="11"/>
      <c r="I10" s="12">
        <f t="shared" si="0"/>
        <v>5041.666666666667</v>
      </c>
      <c r="J10" s="11">
        <v>4800</v>
      </c>
      <c r="K10" s="11">
        <f>J10*10%</f>
        <v>480</v>
      </c>
      <c r="L10" s="11">
        <v>0</v>
      </c>
      <c r="M10" s="11">
        <v>98.8</v>
      </c>
      <c r="N10" s="11"/>
      <c r="O10" s="13">
        <f t="shared" si="1"/>
        <v>5378.8</v>
      </c>
      <c r="P10" s="14">
        <f t="shared" si="2"/>
        <v>337.13333333333321</v>
      </c>
      <c r="Q10" s="16">
        <f t="shared" si="3"/>
        <v>6.6869421487603331E-2</v>
      </c>
    </row>
    <row r="11" spans="1:17" s="9" customFormat="1" ht="12.75" x14ac:dyDescent="0.2">
      <c r="A11" s="9" t="s">
        <v>4</v>
      </c>
      <c r="B11" s="10">
        <v>42717</v>
      </c>
      <c r="C11" s="9">
        <v>0</v>
      </c>
      <c r="D11" s="11">
        <v>2800</v>
      </c>
      <c r="E11" s="11">
        <f>D11/2</f>
        <v>1400</v>
      </c>
      <c r="F11" s="11">
        <v>0</v>
      </c>
      <c r="G11" s="11">
        <v>91.666666666666671</v>
      </c>
      <c r="H11" s="11">
        <f>(D11*2)/12</f>
        <v>466.66666666666669</v>
      </c>
      <c r="I11" s="12">
        <f t="shared" si="0"/>
        <v>4758.3333333333339</v>
      </c>
      <c r="J11" s="11">
        <v>2800</v>
      </c>
      <c r="K11" s="11">
        <f>J11/2</f>
        <v>1400</v>
      </c>
      <c r="L11" s="11">
        <v>0</v>
      </c>
      <c r="M11" s="11">
        <v>98.8</v>
      </c>
      <c r="N11" s="11">
        <f>(J11*2)/12</f>
        <v>466.66666666666669</v>
      </c>
      <c r="O11" s="13">
        <f t="shared" si="1"/>
        <v>4765.4666666666672</v>
      </c>
      <c r="P11" s="14">
        <f t="shared" si="2"/>
        <v>7.1333333333332121</v>
      </c>
      <c r="Q11" s="16">
        <f t="shared" si="3"/>
        <v>1.4991243432573853E-3</v>
      </c>
    </row>
    <row r="12" spans="1:17" s="9" customFormat="1" ht="12.75" x14ac:dyDescent="0.2">
      <c r="A12" s="9" t="s">
        <v>9</v>
      </c>
      <c r="B12" s="10">
        <v>38596</v>
      </c>
      <c r="C12" s="9">
        <v>11</v>
      </c>
      <c r="D12" s="11">
        <v>3600</v>
      </c>
      <c r="E12" s="11">
        <f>D12*10%</f>
        <v>360</v>
      </c>
      <c r="F12" s="11">
        <v>0</v>
      </c>
      <c r="G12" s="11">
        <v>91.666666666666671</v>
      </c>
      <c r="H12" s="11"/>
      <c r="I12" s="12">
        <f t="shared" si="0"/>
        <v>4051.6666666666665</v>
      </c>
      <c r="J12" s="11">
        <v>4100</v>
      </c>
      <c r="K12" s="11">
        <f>J12*10%</f>
        <v>410</v>
      </c>
      <c r="L12" s="11">
        <v>0</v>
      </c>
      <c r="M12" s="11">
        <v>98.8</v>
      </c>
      <c r="N12" s="11"/>
      <c r="O12" s="13">
        <f t="shared" si="1"/>
        <v>4608.8</v>
      </c>
      <c r="P12" s="14">
        <f t="shared" si="2"/>
        <v>557.13333333333367</v>
      </c>
      <c r="Q12" s="16">
        <f t="shared" si="3"/>
        <v>0.13750719868366934</v>
      </c>
    </row>
    <row r="13" spans="1:17" s="9" customFormat="1" ht="12.75" x14ac:dyDescent="0.2">
      <c r="A13" s="9" t="s">
        <v>7</v>
      </c>
      <c r="B13" s="10">
        <v>41187</v>
      </c>
      <c r="C13" s="9">
        <v>4</v>
      </c>
      <c r="D13" s="11">
        <v>3000</v>
      </c>
      <c r="E13" s="11">
        <f>D13*10%</f>
        <v>300</v>
      </c>
      <c r="F13" s="11">
        <v>0</v>
      </c>
      <c r="G13" s="11">
        <v>91.666666666666671</v>
      </c>
      <c r="H13" s="11"/>
      <c r="I13" s="12">
        <f t="shared" si="0"/>
        <v>3391.6666666666665</v>
      </c>
      <c r="J13" s="11">
        <v>3400</v>
      </c>
      <c r="K13" s="11">
        <f>J13*10%</f>
        <v>340</v>
      </c>
      <c r="L13" s="11">
        <v>0</v>
      </c>
      <c r="M13" s="11">
        <v>98.8</v>
      </c>
      <c r="N13" s="11"/>
      <c r="O13" s="13">
        <f t="shared" si="1"/>
        <v>3838.8</v>
      </c>
      <c r="P13" s="14">
        <f t="shared" si="2"/>
        <v>447.13333333333367</v>
      </c>
      <c r="Q13" s="16">
        <f t="shared" si="3"/>
        <v>0.13183292383292389</v>
      </c>
    </row>
    <row r="14" spans="1:17" s="9" customFormat="1" ht="12.75" x14ac:dyDescent="0.2">
      <c r="A14" s="9" t="s">
        <v>6</v>
      </c>
      <c r="B14" s="10">
        <v>41456</v>
      </c>
      <c r="C14" s="9">
        <v>3</v>
      </c>
      <c r="D14" s="11">
        <v>3000</v>
      </c>
      <c r="E14" s="11">
        <f>D14*10%</f>
        <v>300</v>
      </c>
      <c r="F14" s="11">
        <v>0</v>
      </c>
      <c r="G14" s="11">
        <v>91.666666666666671</v>
      </c>
      <c r="H14" s="11"/>
      <c r="I14" s="12">
        <f t="shared" si="0"/>
        <v>3391.6666666666665</v>
      </c>
      <c r="J14" s="11">
        <v>3500</v>
      </c>
      <c r="K14" s="11">
        <f>J14*10%</f>
        <v>350</v>
      </c>
      <c r="L14" s="11">
        <v>0</v>
      </c>
      <c r="M14" s="11">
        <v>98.8</v>
      </c>
      <c r="N14" s="11"/>
      <c r="O14" s="13">
        <f t="shared" si="1"/>
        <v>3948.8</v>
      </c>
      <c r="P14" s="14">
        <f t="shared" si="2"/>
        <v>557.13333333333367</v>
      </c>
      <c r="Q14" s="16">
        <f t="shared" si="3"/>
        <v>0.16426535626535643</v>
      </c>
    </row>
    <row r="15" spans="1:17" s="9" customFormat="1" ht="12.75" x14ac:dyDescent="0.2">
      <c r="A15" s="9" t="s">
        <v>10</v>
      </c>
      <c r="B15" s="10">
        <v>42144</v>
      </c>
      <c r="C15" s="9">
        <v>1</v>
      </c>
      <c r="D15" s="11">
        <v>2900</v>
      </c>
      <c r="E15" s="11">
        <f>D15*10%</f>
        <v>290</v>
      </c>
      <c r="F15" s="11">
        <v>0</v>
      </c>
      <c r="G15" s="11">
        <v>91.666666666666671</v>
      </c>
      <c r="H15" s="11"/>
      <c r="I15" s="12">
        <f t="shared" si="0"/>
        <v>3281.6666666666665</v>
      </c>
      <c r="J15" s="11">
        <v>3350</v>
      </c>
      <c r="K15" s="11">
        <f>J15*10%</f>
        <v>335</v>
      </c>
      <c r="L15" s="11">
        <v>0</v>
      </c>
      <c r="M15" s="11">
        <v>98.8</v>
      </c>
      <c r="N15" s="11"/>
      <c r="O15" s="13">
        <f t="shared" si="1"/>
        <v>3783.8</v>
      </c>
      <c r="P15" s="14">
        <f t="shared" si="2"/>
        <v>502.13333333333367</v>
      </c>
      <c r="Q15" s="16">
        <f t="shared" si="3"/>
        <v>0.15301168105637397</v>
      </c>
    </row>
    <row r="16" spans="1:17" x14ac:dyDescent="0.25">
      <c r="A16" s="9" t="s">
        <v>8</v>
      </c>
      <c r="B16" s="10">
        <v>39630</v>
      </c>
      <c r="C16" s="9">
        <v>8</v>
      </c>
      <c r="D16" s="11">
        <v>3150</v>
      </c>
      <c r="E16" s="11">
        <f>D16*10%</f>
        <v>315</v>
      </c>
      <c r="F16" s="11">
        <v>0</v>
      </c>
      <c r="G16" s="11">
        <v>91.666666666666671</v>
      </c>
      <c r="H16" s="11"/>
      <c r="I16" s="12">
        <f t="shared" si="0"/>
        <v>3556.6666666666665</v>
      </c>
      <c r="J16" s="11">
        <v>3350</v>
      </c>
      <c r="K16" s="11">
        <f>J16*10%</f>
        <v>335</v>
      </c>
      <c r="L16" s="11">
        <v>0</v>
      </c>
      <c r="M16" s="11">
        <v>98.8</v>
      </c>
      <c r="N16" s="11"/>
      <c r="O16" s="13">
        <f t="shared" si="1"/>
        <v>3783.8</v>
      </c>
      <c r="P16" s="14">
        <f t="shared" si="2"/>
        <v>227.13333333333367</v>
      </c>
      <c r="Q16" s="16">
        <f t="shared" si="3"/>
        <v>6.3861293345829573E-2</v>
      </c>
    </row>
    <row r="17" spans="1:17" x14ac:dyDescent="0.25">
      <c r="D17" s="15"/>
      <c r="E17" s="15"/>
      <c r="F17" s="15"/>
      <c r="G17" s="15"/>
      <c r="H17" s="15"/>
      <c r="I17" s="2"/>
      <c r="J17" s="15"/>
      <c r="K17" s="15"/>
      <c r="L17" s="15"/>
      <c r="M17" s="15"/>
      <c r="N17" s="15"/>
      <c r="O17" s="3">
        <f>SUM(O2:O16)/15</f>
        <v>5818.800000000002</v>
      </c>
      <c r="P17" s="4">
        <f>SUM(P2:P16)</f>
        <v>8646.9999999999982</v>
      </c>
    </row>
    <row r="19" spans="1:17" ht="51.75" x14ac:dyDescent="0.25">
      <c r="A19" s="5" t="s">
        <v>15</v>
      </c>
      <c r="B19" s="5" t="s">
        <v>16</v>
      </c>
      <c r="C19" s="5" t="s">
        <v>17</v>
      </c>
      <c r="D19" s="5" t="s">
        <v>18</v>
      </c>
      <c r="E19" s="5" t="s">
        <v>22</v>
      </c>
      <c r="F19" s="5" t="s">
        <v>19</v>
      </c>
      <c r="G19" s="5" t="s">
        <v>26</v>
      </c>
      <c r="H19" s="5" t="s">
        <v>23</v>
      </c>
      <c r="I19" s="6" t="s">
        <v>24</v>
      </c>
      <c r="J19" s="5" t="s">
        <v>20</v>
      </c>
      <c r="K19" s="5" t="s">
        <v>28</v>
      </c>
      <c r="L19" s="5" t="s">
        <v>19</v>
      </c>
      <c r="M19" s="5" t="s">
        <v>26</v>
      </c>
      <c r="N19" s="5" t="s">
        <v>29</v>
      </c>
      <c r="O19" s="7" t="s">
        <v>25</v>
      </c>
      <c r="P19" s="8" t="s">
        <v>21</v>
      </c>
      <c r="Q19" s="5" t="s">
        <v>27</v>
      </c>
    </row>
    <row r="20" spans="1:17" x14ac:dyDescent="0.25">
      <c r="A20" s="9" t="s">
        <v>14</v>
      </c>
      <c r="B20" s="10">
        <v>37622</v>
      </c>
      <c r="C20" s="9">
        <v>13</v>
      </c>
      <c r="D20" s="11">
        <v>7500</v>
      </c>
      <c r="E20" s="11">
        <f>D20*40%</f>
        <v>3000</v>
      </c>
      <c r="F20" s="11">
        <v>1250</v>
      </c>
      <c r="G20" s="11">
        <v>91.666666666666671</v>
      </c>
      <c r="H20" s="11">
        <f>D20/12</f>
        <v>625</v>
      </c>
      <c r="I20" s="12">
        <f t="shared" ref="I20:I25" si="4">SUM(D20:H20)</f>
        <v>12466.666666666666</v>
      </c>
      <c r="J20" s="11">
        <v>8000</v>
      </c>
      <c r="K20" s="11">
        <f t="shared" ref="K20:K25" si="5">J20/2</f>
        <v>4000</v>
      </c>
      <c r="L20" s="11">
        <v>1600</v>
      </c>
      <c r="M20" s="11">
        <v>98.8</v>
      </c>
      <c r="N20" s="11">
        <f>J20/12</f>
        <v>666.66666666666663</v>
      </c>
      <c r="O20" s="13">
        <f t="shared" ref="O20:O25" si="6">SUM(J20:N20)</f>
        <v>14365.466666666665</v>
      </c>
      <c r="P20" s="14">
        <f t="shared" ref="P20:P25" si="7">O20-I20</f>
        <v>1898.7999999999993</v>
      </c>
      <c r="Q20" s="16">
        <f t="shared" ref="Q20:Q25" si="8">O20/I20-1</f>
        <v>0.15231016042780743</v>
      </c>
    </row>
    <row r="21" spans="1:17" x14ac:dyDescent="0.25">
      <c r="A21" s="9" t="s">
        <v>0</v>
      </c>
      <c r="B21" s="10">
        <v>39722</v>
      </c>
      <c r="C21" s="9">
        <v>8</v>
      </c>
      <c r="D21" s="11">
        <v>4160</v>
      </c>
      <c r="E21" s="11">
        <f>D21/2</f>
        <v>2080</v>
      </c>
      <c r="F21" s="11">
        <v>0</v>
      </c>
      <c r="G21" s="11">
        <v>91.666666666666671</v>
      </c>
      <c r="H21" s="11">
        <f>(D21*2)/12</f>
        <v>693.33333333333337</v>
      </c>
      <c r="I21" s="12">
        <f t="shared" si="4"/>
        <v>7025</v>
      </c>
      <c r="J21" s="11">
        <v>4660</v>
      </c>
      <c r="K21" s="11">
        <f t="shared" si="5"/>
        <v>2330</v>
      </c>
      <c r="L21" s="11">
        <v>0</v>
      </c>
      <c r="M21" s="11">
        <v>98.8</v>
      </c>
      <c r="N21" s="11">
        <f>(J21*2)/12</f>
        <v>776.66666666666663</v>
      </c>
      <c r="O21" s="13">
        <f t="shared" si="6"/>
        <v>7865.4666666666672</v>
      </c>
      <c r="P21" s="14">
        <f t="shared" si="7"/>
        <v>840.46666666666715</v>
      </c>
      <c r="Q21" s="16">
        <f t="shared" si="8"/>
        <v>0.11963938315539746</v>
      </c>
    </row>
    <row r="22" spans="1:17" x14ac:dyDescent="0.25">
      <c r="A22" s="9" t="s">
        <v>1</v>
      </c>
      <c r="B22" s="10">
        <v>40725</v>
      </c>
      <c r="C22" s="9">
        <v>5</v>
      </c>
      <c r="D22" s="11">
        <v>3100</v>
      </c>
      <c r="E22" s="11">
        <f>D22/2</f>
        <v>1550</v>
      </c>
      <c r="F22" s="11">
        <v>0</v>
      </c>
      <c r="G22" s="11">
        <v>91.666666666666671</v>
      </c>
      <c r="H22" s="11">
        <f>(D22*2)/12</f>
        <v>516.66666666666663</v>
      </c>
      <c r="I22" s="12">
        <f t="shared" si="4"/>
        <v>5258.3333333333339</v>
      </c>
      <c r="J22" s="11">
        <v>3600</v>
      </c>
      <c r="K22" s="11">
        <f t="shared" si="5"/>
        <v>1800</v>
      </c>
      <c r="L22" s="11">
        <v>0</v>
      </c>
      <c r="M22" s="11">
        <v>98.8</v>
      </c>
      <c r="N22" s="11">
        <f>(J22*2)/12</f>
        <v>600</v>
      </c>
      <c r="O22" s="13">
        <f t="shared" si="6"/>
        <v>6098.8</v>
      </c>
      <c r="P22" s="14">
        <f t="shared" si="7"/>
        <v>840.46666666666624</v>
      </c>
      <c r="Q22" s="16">
        <f t="shared" si="8"/>
        <v>0.15983518225039606</v>
      </c>
    </row>
    <row r="23" spans="1:17" x14ac:dyDescent="0.25">
      <c r="A23" s="9" t="s">
        <v>2</v>
      </c>
      <c r="B23" s="10">
        <v>40878</v>
      </c>
      <c r="C23" s="9">
        <v>5</v>
      </c>
      <c r="D23" s="11">
        <v>2800</v>
      </c>
      <c r="E23" s="11">
        <f>D23/2</f>
        <v>1400</v>
      </c>
      <c r="F23" s="11">
        <v>0</v>
      </c>
      <c r="G23" s="11">
        <v>91.666666666666671</v>
      </c>
      <c r="H23" s="11">
        <f>(D23*2)/12</f>
        <v>466.66666666666669</v>
      </c>
      <c r="I23" s="12">
        <f t="shared" si="4"/>
        <v>4758.3333333333339</v>
      </c>
      <c r="J23" s="11">
        <v>3300</v>
      </c>
      <c r="K23" s="11">
        <f t="shared" si="5"/>
        <v>1650</v>
      </c>
      <c r="L23" s="11">
        <v>0</v>
      </c>
      <c r="M23" s="11">
        <v>98.8</v>
      </c>
      <c r="N23" s="11">
        <f>(J23*2)/12</f>
        <v>550</v>
      </c>
      <c r="O23" s="13">
        <f t="shared" si="6"/>
        <v>5598.8</v>
      </c>
      <c r="P23" s="14">
        <f t="shared" si="7"/>
        <v>840.46666666666624</v>
      </c>
      <c r="Q23" s="16">
        <f t="shared" si="8"/>
        <v>0.17663047285464084</v>
      </c>
    </row>
    <row r="24" spans="1:17" x14ac:dyDescent="0.25">
      <c r="A24" s="9" t="s">
        <v>3</v>
      </c>
      <c r="B24" s="10">
        <v>41283</v>
      </c>
      <c r="C24" s="9">
        <v>3</v>
      </c>
      <c r="D24" s="11">
        <v>2800</v>
      </c>
      <c r="E24" s="11">
        <f>D24/2</f>
        <v>1400</v>
      </c>
      <c r="F24" s="11">
        <v>0</v>
      </c>
      <c r="G24" s="11">
        <v>91.666666666666671</v>
      </c>
      <c r="H24" s="11">
        <f>(D24*2)/12</f>
        <v>466.66666666666669</v>
      </c>
      <c r="I24" s="12">
        <f t="shared" si="4"/>
        <v>4758.3333333333339</v>
      </c>
      <c r="J24" s="11">
        <v>3300</v>
      </c>
      <c r="K24" s="11">
        <f t="shared" si="5"/>
        <v>1650</v>
      </c>
      <c r="L24" s="11">
        <v>0</v>
      </c>
      <c r="M24" s="11">
        <v>98.8</v>
      </c>
      <c r="N24" s="11">
        <f>(J24*2)/12</f>
        <v>550</v>
      </c>
      <c r="O24" s="13">
        <f t="shared" si="6"/>
        <v>5598.8</v>
      </c>
      <c r="P24" s="14">
        <f t="shared" si="7"/>
        <v>840.46666666666624</v>
      </c>
      <c r="Q24" s="16">
        <f t="shared" si="8"/>
        <v>0.17663047285464084</v>
      </c>
    </row>
    <row r="25" spans="1:17" x14ac:dyDescent="0.25">
      <c r="A25" s="9" t="s">
        <v>4</v>
      </c>
      <c r="B25" s="10">
        <v>42717</v>
      </c>
      <c r="C25" s="9">
        <v>0</v>
      </c>
      <c r="D25" s="11">
        <v>2800</v>
      </c>
      <c r="E25" s="11">
        <f>D25/2</f>
        <v>1400</v>
      </c>
      <c r="F25" s="11">
        <v>0</v>
      </c>
      <c r="G25" s="11">
        <v>91.666666666666671</v>
      </c>
      <c r="H25" s="11">
        <f>(D25*2)/12</f>
        <v>466.66666666666669</v>
      </c>
      <c r="I25" s="12">
        <f t="shared" si="4"/>
        <v>4758.3333333333339</v>
      </c>
      <c r="J25" s="11">
        <v>2800</v>
      </c>
      <c r="K25" s="11">
        <f t="shared" si="5"/>
        <v>1400</v>
      </c>
      <c r="L25" s="11">
        <v>0</v>
      </c>
      <c r="M25" s="11">
        <v>98.8</v>
      </c>
      <c r="N25" s="11">
        <f>(J25*2)/12</f>
        <v>466.66666666666669</v>
      </c>
      <c r="O25" s="13">
        <f t="shared" si="6"/>
        <v>4765.4666666666672</v>
      </c>
      <c r="P25" s="14">
        <f t="shared" si="7"/>
        <v>7.1333333333332121</v>
      </c>
      <c r="Q25" s="16">
        <f t="shared" si="8"/>
        <v>1.4991243432573853E-3</v>
      </c>
    </row>
    <row r="26" spans="1:17" x14ac:dyDescent="0.25">
      <c r="D26" s="15"/>
      <c r="E26" s="15"/>
      <c r="F26" s="15"/>
      <c r="G26" s="15"/>
      <c r="H26" s="15"/>
      <c r="I26" s="2"/>
      <c r="J26" s="15"/>
      <c r="K26" s="15"/>
      <c r="L26" s="15"/>
      <c r="M26" s="15"/>
      <c r="N26" s="15"/>
      <c r="O26" s="3">
        <f>SUM(O20:O25)/6</f>
        <v>7382.1333333333341</v>
      </c>
      <c r="P26" s="4">
        <f>SUM(P20:P25)</f>
        <v>5267.7999999999984</v>
      </c>
    </row>
    <row r="27" spans="1:17" x14ac:dyDescent="0.25">
      <c r="D27" s="15"/>
      <c r="E27" s="15"/>
      <c r="F27" s="15"/>
      <c r="G27" s="15"/>
      <c r="H27" s="15"/>
      <c r="I27" s="2"/>
      <c r="J27" s="15"/>
      <c r="K27" s="15"/>
      <c r="L27" s="15"/>
      <c r="M27" s="15"/>
      <c r="N27" s="15"/>
      <c r="O27" s="3"/>
      <c r="P27" s="4"/>
    </row>
    <row r="28" spans="1:17" ht="51.75" x14ac:dyDescent="0.25">
      <c r="A28" s="5" t="s">
        <v>15</v>
      </c>
      <c r="B28" s="5" t="s">
        <v>16</v>
      </c>
      <c r="C28" s="5" t="s">
        <v>17</v>
      </c>
      <c r="D28" s="5" t="s">
        <v>18</v>
      </c>
      <c r="E28" s="5" t="s">
        <v>22</v>
      </c>
      <c r="F28" s="5" t="s">
        <v>19</v>
      </c>
      <c r="G28" s="5" t="s">
        <v>26</v>
      </c>
      <c r="H28" s="5" t="s">
        <v>23</v>
      </c>
      <c r="I28" s="6" t="s">
        <v>24</v>
      </c>
      <c r="J28" s="5" t="s">
        <v>20</v>
      </c>
      <c r="K28" s="5" t="s">
        <v>28</v>
      </c>
      <c r="L28" s="5" t="s">
        <v>19</v>
      </c>
      <c r="M28" s="5" t="s">
        <v>26</v>
      </c>
      <c r="N28" s="5" t="s">
        <v>29</v>
      </c>
      <c r="O28" s="7" t="s">
        <v>25</v>
      </c>
      <c r="P28" s="8" t="s">
        <v>21</v>
      </c>
      <c r="Q28" s="5" t="s">
        <v>27</v>
      </c>
    </row>
    <row r="29" spans="1:17" x14ac:dyDescent="0.25">
      <c r="A29" s="9" t="s">
        <v>5</v>
      </c>
      <c r="B29" s="10">
        <v>38308</v>
      </c>
      <c r="C29" s="9">
        <v>12</v>
      </c>
      <c r="D29" s="11">
        <v>4400</v>
      </c>
      <c r="E29" s="11">
        <f>D29*10%</f>
        <v>440</v>
      </c>
      <c r="F29" s="11">
        <v>500</v>
      </c>
      <c r="G29" s="11">
        <v>91.666666666666671</v>
      </c>
      <c r="H29" s="11"/>
      <c r="I29" s="12">
        <f t="shared" ref="I29:I32" si="9">SUM(D29:H29)</f>
        <v>5431.666666666667</v>
      </c>
      <c r="J29" s="11">
        <v>4700</v>
      </c>
      <c r="K29" s="11">
        <f>J29*10%</f>
        <v>470</v>
      </c>
      <c r="L29" s="11">
        <v>900</v>
      </c>
      <c r="M29" s="11">
        <v>98.8</v>
      </c>
      <c r="N29" s="11"/>
      <c r="O29" s="13">
        <f t="shared" ref="O29:O32" si="10">SUM(J29:N29)</f>
        <v>6168.8</v>
      </c>
      <c r="P29" s="14">
        <f t="shared" ref="P29:P32" si="11">O29-I29</f>
        <v>737.13333333333321</v>
      </c>
      <c r="Q29" s="16">
        <f t="shared" ref="Q29:Q32" si="12">O29/I29-1</f>
        <v>0.13571034059527465</v>
      </c>
    </row>
    <row r="30" spans="1:17" x14ac:dyDescent="0.25">
      <c r="A30" s="9" t="s">
        <v>7</v>
      </c>
      <c r="B30" s="10">
        <v>41187</v>
      </c>
      <c r="C30" s="9">
        <v>4</v>
      </c>
      <c r="D30" s="11">
        <v>3000</v>
      </c>
      <c r="E30" s="11">
        <f>D30*10%</f>
        <v>300</v>
      </c>
      <c r="F30" s="11">
        <v>0</v>
      </c>
      <c r="G30" s="11">
        <v>91.666666666666671</v>
      </c>
      <c r="H30" s="11"/>
      <c r="I30" s="12">
        <f t="shared" si="9"/>
        <v>3391.6666666666665</v>
      </c>
      <c r="J30" s="11">
        <v>3400</v>
      </c>
      <c r="K30" s="11">
        <f>J30*10%</f>
        <v>340</v>
      </c>
      <c r="L30" s="11">
        <v>0</v>
      </c>
      <c r="M30" s="11">
        <v>98.8</v>
      </c>
      <c r="N30" s="11"/>
      <c r="O30" s="13">
        <f t="shared" si="10"/>
        <v>3838.8</v>
      </c>
      <c r="P30" s="14">
        <f t="shared" si="11"/>
        <v>447.13333333333367</v>
      </c>
      <c r="Q30" s="16">
        <f t="shared" si="12"/>
        <v>0.13183292383292389</v>
      </c>
    </row>
    <row r="31" spans="1:17" x14ac:dyDescent="0.25">
      <c r="A31" s="9" t="s">
        <v>6</v>
      </c>
      <c r="B31" s="10">
        <v>41456</v>
      </c>
      <c r="C31" s="9">
        <v>3</v>
      </c>
      <c r="D31" s="11">
        <v>3000</v>
      </c>
      <c r="E31" s="11">
        <f>D31*10%</f>
        <v>300</v>
      </c>
      <c r="F31" s="11">
        <v>0</v>
      </c>
      <c r="G31" s="11">
        <v>91.666666666666671</v>
      </c>
      <c r="H31" s="11"/>
      <c r="I31" s="12">
        <f t="shared" si="9"/>
        <v>3391.6666666666665</v>
      </c>
      <c r="J31" s="11">
        <v>3500</v>
      </c>
      <c r="K31" s="11">
        <f>J31*10%</f>
        <v>350</v>
      </c>
      <c r="L31" s="11">
        <v>0</v>
      </c>
      <c r="M31" s="11">
        <v>98.8</v>
      </c>
      <c r="N31" s="11"/>
      <c r="O31" s="13">
        <f t="shared" si="10"/>
        <v>3948.8</v>
      </c>
      <c r="P31" s="14">
        <f t="shared" si="11"/>
        <v>557.13333333333367</v>
      </c>
      <c r="Q31" s="16">
        <f t="shared" si="12"/>
        <v>0.16426535626535643</v>
      </c>
    </row>
    <row r="32" spans="1:17" x14ac:dyDescent="0.25">
      <c r="A32" s="9" t="s">
        <v>8</v>
      </c>
      <c r="B32" s="10">
        <v>39630</v>
      </c>
      <c r="C32" s="9">
        <v>8</v>
      </c>
      <c r="D32" s="11">
        <v>3150</v>
      </c>
      <c r="E32" s="11">
        <f>D32*10%</f>
        <v>315</v>
      </c>
      <c r="F32" s="11">
        <v>0</v>
      </c>
      <c r="G32" s="11">
        <v>91.666666666666671</v>
      </c>
      <c r="H32" s="11"/>
      <c r="I32" s="12">
        <f t="shared" si="9"/>
        <v>3556.6666666666665</v>
      </c>
      <c r="J32" s="11">
        <v>3350</v>
      </c>
      <c r="K32" s="11">
        <f>J32*10%</f>
        <v>335</v>
      </c>
      <c r="L32" s="11">
        <v>0</v>
      </c>
      <c r="M32" s="11">
        <v>98.8</v>
      </c>
      <c r="N32" s="11"/>
      <c r="O32" s="13">
        <f t="shared" si="10"/>
        <v>3783.8</v>
      </c>
      <c r="P32" s="14">
        <f t="shared" si="11"/>
        <v>227.13333333333367</v>
      </c>
      <c r="Q32" s="16">
        <f t="shared" si="12"/>
        <v>6.3861293345829573E-2</v>
      </c>
    </row>
    <row r="33" spans="4:16" x14ac:dyDescent="0.25">
      <c r="D33" s="15"/>
      <c r="E33" s="15"/>
      <c r="F33" s="15"/>
      <c r="G33" s="15"/>
      <c r="H33" s="15"/>
      <c r="I33" s="2"/>
      <c r="J33" s="15"/>
      <c r="K33" s="15"/>
      <c r="L33" s="15"/>
      <c r="M33" s="15"/>
      <c r="N33" s="15"/>
      <c r="O33" s="3">
        <f>SUM(O29:O32)/4</f>
        <v>4435.05</v>
      </c>
      <c r="P33" s="4">
        <f>SUM(P29:P32)</f>
        <v>1968.5333333333342</v>
      </c>
    </row>
  </sheetData>
  <pageMargins left="0.23622047244094491" right="0.23622047244094491" top="0.74803149606299213" bottom="0.74803149606299213" header="0.31496062992125984" footer="0.31496062992125984"/>
  <pageSetup paperSize="9" scale="8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workbookViewId="0">
      <selection activeCell="A15" sqref="A15"/>
    </sheetView>
  </sheetViews>
  <sheetFormatPr defaultRowHeight="15" x14ac:dyDescent="0.25"/>
  <cols>
    <col min="1" max="1" width="18.140625" customWidth="1"/>
    <col min="2" max="2" width="11.28515625" customWidth="1"/>
    <col min="3" max="3" width="14.7109375" customWidth="1"/>
    <col min="4" max="4" width="10.7109375" customWidth="1"/>
    <col min="5" max="5" width="11.28515625" customWidth="1"/>
    <col min="6" max="6" width="13.85546875" customWidth="1"/>
    <col min="7" max="7" width="9.85546875" customWidth="1"/>
  </cols>
  <sheetData>
    <row r="1" spans="1:8" s="18" customFormat="1" ht="28.5" customHeight="1" x14ac:dyDescent="0.25">
      <c r="A1" s="19"/>
      <c r="B1" s="32" t="s">
        <v>31</v>
      </c>
      <c r="C1" s="32"/>
      <c r="D1" s="32"/>
      <c r="E1" s="33" t="s">
        <v>32</v>
      </c>
      <c r="F1" s="33"/>
      <c r="G1" s="33"/>
    </row>
    <row r="2" spans="1:8" s="5" customFormat="1" ht="31.5" customHeight="1" x14ac:dyDescent="0.2">
      <c r="A2" s="21" t="s">
        <v>15</v>
      </c>
      <c r="B2" s="22" t="s">
        <v>18</v>
      </c>
      <c r="C2" s="21" t="s">
        <v>22</v>
      </c>
      <c r="D2" s="21" t="s">
        <v>19</v>
      </c>
      <c r="E2" s="23" t="s">
        <v>30</v>
      </c>
      <c r="F2" s="23" t="s">
        <v>22</v>
      </c>
      <c r="G2" s="23" t="s">
        <v>19</v>
      </c>
    </row>
    <row r="3" spans="1:8" s="9" customFormat="1" ht="12.75" x14ac:dyDescent="0.2">
      <c r="A3" s="17" t="s">
        <v>14</v>
      </c>
      <c r="B3" s="24">
        <v>7500</v>
      </c>
      <c r="C3" s="25">
        <v>0.4</v>
      </c>
      <c r="D3" s="26">
        <v>1250</v>
      </c>
      <c r="E3" s="31">
        <v>8000</v>
      </c>
      <c r="F3" s="30">
        <v>0.5</v>
      </c>
      <c r="G3" s="31">
        <v>1600</v>
      </c>
      <c r="H3" s="9" t="s">
        <v>34</v>
      </c>
    </row>
    <row r="4" spans="1:8" s="9" customFormat="1" ht="12.75" x14ac:dyDescent="0.2">
      <c r="A4" s="17" t="s">
        <v>0</v>
      </c>
      <c r="B4" s="24">
        <v>4160</v>
      </c>
      <c r="C4" s="28" t="s">
        <v>33</v>
      </c>
      <c r="D4" s="26"/>
      <c r="E4" s="31">
        <v>4660</v>
      </c>
      <c r="F4" s="28" t="s">
        <v>33</v>
      </c>
      <c r="G4" s="31"/>
    </row>
    <row r="5" spans="1:8" s="9" customFormat="1" ht="12.75" x14ac:dyDescent="0.2">
      <c r="A5" s="17" t="s">
        <v>5</v>
      </c>
      <c r="B5" s="24">
        <v>4400</v>
      </c>
      <c r="C5" s="29">
        <v>0.1</v>
      </c>
      <c r="D5" s="26">
        <v>500</v>
      </c>
      <c r="E5" s="31">
        <v>4700</v>
      </c>
      <c r="F5" s="29">
        <v>0.1</v>
      </c>
      <c r="G5" s="31">
        <v>900</v>
      </c>
    </row>
    <row r="6" spans="1:8" s="9" customFormat="1" ht="12.75" x14ac:dyDescent="0.2">
      <c r="A6" s="17" t="s">
        <v>1</v>
      </c>
      <c r="B6" s="24">
        <v>3100</v>
      </c>
      <c r="C6" s="28" t="s">
        <v>33</v>
      </c>
      <c r="D6" s="26"/>
      <c r="E6" s="31">
        <v>3600</v>
      </c>
      <c r="F6" s="28" t="s">
        <v>33</v>
      </c>
      <c r="G6" s="27"/>
    </row>
    <row r="7" spans="1:8" s="9" customFormat="1" ht="12.75" x14ac:dyDescent="0.2">
      <c r="A7" s="17" t="s">
        <v>2</v>
      </c>
      <c r="B7" s="24">
        <v>2800</v>
      </c>
      <c r="C7" s="28" t="s">
        <v>33</v>
      </c>
      <c r="D7" s="26"/>
      <c r="E7" s="31">
        <v>3300</v>
      </c>
      <c r="F7" s="28" t="s">
        <v>33</v>
      </c>
      <c r="G7" s="27"/>
    </row>
    <row r="8" spans="1:8" s="9" customFormat="1" ht="12.75" x14ac:dyDescent="0.2">
      <c r="A8" s="17" t="s">
        <v>3</v>
      </c>
      <c r="B8" s="24">
        <v>2800</v>
      </c>
      <c r="C8" s="28" t="s">
        <v>33</v>
      </c>
      <c r="D8" s="26"/>
      <c r="E8" s="31">
        <v>3300</v>
      </c>
      <c r="F8" s="28" t="s">
        <v>33</v>
      </c>
      <c r="G8" s="27"/>
    </row>
    <row r="9" spans="1:8" s="9" customFormat="1" ht="12.75" x14ac:dyDescent="0.2">
      <c r="A9" s="17" t="s">
        <v>11</v>
      </c>
      <c r="B9" s="24">
        <v>4500</v>
      </c>
      <c r="C9" s="25">
        <v>0.1</v>
      </c>
      <c r="D9" s="26"/>
      <c r="E9" s="31">
        <v>4800</v>
      </c>
      <c r="F9" s="25">
        <v>0.1</v>
      </c>
      <c r="G9" s="27"/>
    </row>
    <row r="10" spans="1:8" s="9" customFormat="1" ht="12.75" x14ac:dyDescent="0.2">
      <c r="A10" s="17" t="s">
        <v>9</v>
      </c>
      <c r="B10" s="24">
        <v>3600</v>
      </c>
      <c r="C10" s="25">
        <v>0.1</v>
      </c>
      <c r="D10" s="26"/>
      <c r="E10" s="31">
        <v>4100</v>
      </c>
      <c r="F10" s="25">
        <v>0.1</v>
      </c>
      <c r="G10" s="27"/>
    </row>
    <row r="11" spans="1:8" s="9" customFormat="1" ht="12.75" x14ac:dyDescent="0.2">
      <c r="A11" s="17" t="s">
        <v>7</v>
      </c>
      <c r="B11" s="24">
        <v>3000</v>
      </c>
      <c r="C11" s="25">
        <v>0.1</v>
      </c>
      <c r="D11" s="26"/>
      <c r="E11" s="31">
        <v>3400</v>
      </c>
      <c r="F11" s="25">
        <v>0.1</v>
      </c>
      <c r="G11" s="27"/>
    </row>
    <row r="12" spans="1:8" s="9" customFormat="1" ht="12.75" x14ac:dyDescent="0.2">
      <c r="A12" s="17" t="s">
        <v>6</v>
      </c>
      <c r="B12" s="24">
        <v>3000</v>
      </c>
      <c r="C12" s="25">
        <v>0.1</v>
      </c>
      <c r="D12" s="26"/>
      <c r="E12" s="31">
        <v>3500</v>
      </c>
      <c r="F12" s="25">
        <v>0.1</v>
      </c>
      <c r="G12" s="27"/>
    </row>
    <row r="13" spans="1:8" s="9" customFormat="1" ht="12.75" x14ac:dyDescent="0.2">
      <c r="A13" s="17" t="s">
        <v>10</v>
      </c>
      <c r="B13" s="24">
        <v>2900</v>
      </c>
      <c r="C13" s="25">
        <v>0.1</v>
      </c>
      <c r="D13" s="26"/>
      <c r="E13" s="31">
        <v>3350</v>
      </c>
      <c r="F13" s="25">
        <v>0.1</v>
      </c>
      <c r="G13" s="27"/>
    </row>
    <row r="14" spans="1:8" x14ac:dyDescent="0.25">
      <c r="A14" s="17" t="s">
        <v>8</v>
      </c>
      <c r="B14" s="24">
        <v>3150</v>
      </c>
      <c r="C14" s="25">
        <v>0.1</v>
      </c>
      <c r="D14" s="26"/>
      <c r="E14" s="31">
        <v>3350</v>
      </c>
      <c r="F14" s="25">
        <v>0.1</v>
      </c>
      <c r="G14" s="27"/>
    </row>
    <row r="15" spans="1:8" x14ac:dyDescent="0.25">
      <c r="A15" s="20"/>
      <c r="B15" s="15"/>
      <c r="C15" s="15"/>
      <c r="D15" s="15"/>
      <c r="E15" s="15"/>
      <c r="F15" s="15"/>
      <c r="G15" s="1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9"/>
      <c r="B18" s="11"/>
      <c r="C18" s="11"/>
      <c r="D18" s="11"/>
      <c r="E18" s="11"/>
      <c r="F18" s="11"/>
      <c r="G18" s="11"/>
    </row>
    <row r="19" spans="1:7" x14ac:dyDescent="0.25">
      <c r="A19" s="9"/>
      <c r="B19" s="11"/>
      <c r="C19" s="11"/>
      <c r="D19" s="11"/>
      <c r="E19" s="11"/>
      <c r="F19" s="11"/>
      <c r="G19" s="11"/>
    </row>
    <row r="20" spans="1:7" x14ac:dyDescent="0.25">
      <c r="A20" s="9"/>
      <c r="B20" s="11"/>
      <c r="C20" s="11"/>
      <c r="D20" s="11"/>
      <c r="E20" s="11"/>
      <c r="F20" s="11"/>
      <c r="G20" s="11"/>
    </row>
    <row r="21" spans="1:7" x14ac:dyDescent="0.25">
      <c r="A21" s="9"/>
      <c r="B21" s="11"/>
      <c r="C21" s="11"/>
      <c r="D21" s="11"/>
      <c r="E21" s="11"/>
      <c r="F21" s="11"/>
      <c r="G21" s="11"/>
    </row>
    <row r="22" spans="1:7" x14ac:dyDescent="0.25">
      <c r="A22" s="9"/>
      <c r="B22" s="11"/>
      <c r="C22" s="11"/>
      <c r="D22" s="11"/>
      <c r="E22" s="11"/>
      <c r="F22" s="11"/>
      <c r="G22" s="11"/>
    </row>
    <row r="23" spans="1:7" x14ac:dyDescent="0.25">
      <c r="B23" s="15"/>
      <c r="C23" s="15"/>
      <c r="D23" s="15"/>
      <c r="E23" s="15"/>
      <c r="F23" s="15"/>
      <c r="G23" s="15"/>
    </row>
    <row r="24" spans="1:7" x14ac:dyDescent="0.25">
      <c r="B24" s="15"/>
      <c r="C24" s="15"/>
      <c r="D24" s="15"/>
      <c r="E24" s="15"/>
      <c r="F24" s="15"/>
      <c r="G24" s="1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9"/>
      <c r="B26" s="11"/>
      <c r="C26" s="11"/>
      <c r="D26" s="11"/>
      <c r="E26" s="11"/>
      <c r="F26" s="11"/>
      <c r="G26" s="11"/>
    </row>
    <row r="27" spans="1:7" x14ac:dyDescent="0.25">
      <c r="A27" s="9"/>
      <c r="B27" s="11"/>
      <c r="C27" s="11"/>
      <c r="D27" s="11"/>
      <c r="E27" s="11"/>
      <c r="F27" s="11"/>
      <c r="G27" s="11"/>
    </row>
    <row r="28" spans="1:7" x14ac:dyDescent="0.25">
      <c r="A28" s="9"/>
      <c r="B28" s="11"/>
      <c r="C28" s="11"/>
      <c r="D28" s="11"/>
      <c r="E28" s="11"/>
      <c r="F28" s="11"/>
      <c r="G28" s="11"/>
    </row>
    <row r="29" spans="1:7" x14ac:dyDescent="0.25">
      <c r="A29" s="9"/>
      <c r="B29" s="11"/>
      <c r="C29" s="11"/>
      <c r="D29" s="11"/>
      <c r="E29" s="11"/>
      <c r="F29" s="11"/>
      <c r="G29" s="11"/>
    </row>
    <row r="30" spans="1:7" x14ac:dyDescent="0.25">
      <c r="B30" s="15"/>
      <c r="C30" s="15"/>
      <c r="D30" s="15"/>
      <c r="E30" s="15"/>
      <c r="F30" s="15"/>
      <c r="G30" s="15"/>
    </row>
  </sheetData>
  <mergeCells count="2">
    <mergeCell ref="B1:D1"/>
    <mergeCell ref="E1:G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 (2)</vt:lpstr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2017-01-11T14:20:33Z</cp:lastPrinted>
  <dcterms:created xsi:type="dcterms:W3CDTF">2016-12-05T10:09:36Z</dcterms:created>
  <dcterms:modified xsi:type="dcterms:W3CDTF">2017-01-11T14:21:17Z</dcterms:modified>
</cp:coreProperties>
</file>