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8" windowWidth="20112" windowHeight="7428"/>
  </bookViews>
  <sheets>
    <sheet name="Firma" sheetId="5" r:id="rId1"/>
    <sheet name="Arkusz3" sheetId="3" r:id="rId2"/>
  </sheets>
  <calcPr calcId="145621"/>
</workbook>
</file>

<file path=xl/calcChain.xml><?xml version="1.0" encoding="utf-8"?>
<calcChain xmlns="http://schemas.openxmlformats.org/spreadsheetml/2006/main">
  <c r="H5" i="5" l="1"/>
  <c r="H6" i="5"/>
  <c r="H7" i="5"/>
  <c r="H8" i="5"/>
  <c r="J12" i="5" l="1"/>
  <c r="J11" i="5"/>
  <c r="J10" i="5"/>
  <c r="J9" i="5"/>
  <c r="J8" i="5"/>
  <c r="N8" i="5" s="1"/>
  <c r="J7" i="5"/>
  <c r="N7" i="5" s="1"/>
  <c r="J6" i="5"/>
  <c r="N6" i="5" s="1"/>
  <c r="J5" i="5"/>
  <c r="N5" i="5" s="1"/>
  <c r="J4" i="5"/>
  <c r="J3" i="5"/>
  <c r="J2" i="5"/>
  <c r="W13" i="5"/>
  <c r="F13" i="5" l="1"/>
  <c r="V13" i="5"/>
  <c r="L13" i="5" l="1"/>
  <c r="U13" i="5" l="1"/>
  <c r="E12" i="5"/>
  <c r="I12" i="5" s="1"/>
  <c r="E11" i="5"/>
  <c r="I11" i="5" s="1"/>
  <c r="E10" i="5"/>
  <c r="I10" i="5" s="1"/>
  <c r="E9" i="5"/>
  <c r="I9" i="5" s="1"/>
  <c r="E8" i="5"/>
  <c r="I8" i="5" s="1"/>
  <c r="E7" i="5"/>
  <c r="I7" i="5" s="1"/>
  <c r="E6" i="5"/>
  <c r="I6" i="5" s="1"/>
  <c r="E5" i="5"/>
  <c r="I5" i="5" s="1"/>
  <c r="E4" i="5"/>
  <c r="I4" i="5" s="1"/>
  <c r="E3" i="5"/>
  <c r="I3" i="5" s="1"/>
  <c r="E2" i="5"/>
  <c r="I2" i="5" s="1"/>
  <c r="D13" i="5"/>
  <c r="K4" i="5" l="1"/>
  <c r="O4" i="5" s="1"/>
  <c r="K12" i="5"/>
  <c r="O12" i="5" s="1"/>
  <c r="K11" i="5"/>
  <c r="O11" i="5" s="1"/>
  <c r="K10" i="5"/>
  <c r="O10" i="5" s="1"/>
  <c r="K9" i="5"/>
  <c r="O9" i="5" s="1"/>
  <c r="K8" i="5"/>
  <c r="O8" i="5" s="1"/>
  <c r="K7" i="5"/>
  <c r="O7" i="5" s="1"/>
  <c r="K6" i="5"/>
  <c r="O6" i="5" s="1"/>
  <c r="K5" i="5"/>
  <c r="O5" i="5" s="1"/>
  <c r="K3" i="5"/>
  <c r="O3" i="5" s="1"/>
  <c r="T13" i="5"/>
  <c r="P4" i="5" l="1"/>
  <c r="J13" i="5"/>
  <c r="K13" i="5" s="1"/>
  <c r="K2" i="5"/>
  <c r="O2" i="5" s="1"/>
  <c r="S13" i="5"/>
  <c r="Q4" i="5" l="1"/>
  <c r="Q9" i="5" l="1"/>
  <c r="I13" i="5"/>
  <c r="I15" i="5" s="1"/>
  <c r="Q3" i="5"/>
  <c r="Q11" i="5"/>
  <c r="Q2" i="5"/>
  <c r="Q12" i="5"/>
  <c r="Q10" i="5"/>
  <c r="P2" i="5"/>
  <c r="Q6" i="5"/>
  <c r="Q8" i="5"/>
  <c r="Q7" i="5"/>
  <c r="P9" i="5"/>
  <c r="P12" i="5"/>
  <c r="P3" i="5"/>
  <c r="P11" i="5"/>
  <c r="P10" i="5"/>
  <c r="O13" i="5" l="1"/>
  <c r="O15" i="5" s="1"/>
  <c r="P5" i="5"/>
  <c r="Q5" i="5"/>
  <c r="P7" i="5"/>
  <c r="P6" i="5"/>
  <c r="P8" i="5"/>
  <c r="P13" i="5" l="1"/>
  <c r="P15" i="5" s="1"/>
  <c r="Q13" i="5"/>
</calcChain>
</file>

<file path=xl/comments1.xml><?xml version="1.0" encoding="utf-8"?>
<comments xmlns="http://schemas.openxmlformats.org/spreadsheetml/2006/main">
  <authors>
    <author>Katarzyna O.</author>
  </authors>
  <commentList>
    <comment ref="U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kwietnia 2022</t>
        </r>
      </text>
    </comment>
    <comment ref="U2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kierowniczego</t>
        </r>
      </text>
    </comment>
    <comment ref="W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+200 zł dodatku funkcyjnego
</t>
        </r>
      </text>
    </comment>
    <comment ref="U6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+1000 zł dodatku funkcyjnego RCKIK</t>
        </r>
      </text>
    </comment>
    <comment ref="W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awans na Specjalistę ds.Kluczowych Klientów</t>
        </r>
      </text>
    </comment>
    <comment ref="W7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awans na Specjalistę ds.Kluczowych Klientów</t>
        </r>
      </text>
    </comment>
    <comment ref="U9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funkcyjnego</t>
        </r>
      </text>
    </comment>
  </commentList>
</comments>
</file>

<file path=xl/sharedStrings.xml><?xml version="1.0" encoding="utf-8"?>
<sst xmlns="http://schemas.openxmlformats.org/spreadsheetml/2006/main" count="50" uniqueCount="41">
  <si>
    <t>Choma Piotr</t>
  </si>
  <si>
    <t>Szwajdych Krzysztof</t>
  </si>
  <si>
    <t>Sypień Tomasz</t>
  </si>
  <si>
    <t>Biskupski Bartłomiej</t>
  </si>
  <si>
    <t>Młynarski Paweł</t>
  </si>
  <si>
    <t>Kucharzyk Katarzyna</t>
  </si>
  <si>
    <t>Krawczyk Agata</t>
  </si>
  <si>
    <t>Obłaza Janusz</t>
  </si>
  <si>
    <t>Batko Kacper</t>
  </si>
  <si>
    <t>Milewski Kamil</t>
  </si>
  <si>
    <t>Ciuśniak Barbara</t>
  </si>
  <si>
    <t>Nazwisko i imię</t>
  </si>
  <si>
    <t>Data zatrudnienia</t>
  </si>
  <si>
    <t>Aktualna zasadnicza</t>
  </si>
  <si>
    <t>Propozycja zasadnicza</t>
  </si>
  <si>
    <t>podwyżka</t>
  </si>
  <si>
    <t>Premia miesięczna</t>
  </si>
  <si>
    <t>Aktualna pensja w sumie</t>
  </si>
  <si>
    <t>Propozycja pensja w sumie</t>
  </si>
  <si>
    <t>% podwyżki</t>
  </si>
  <si>
    <t>Premia miesięczna przy 95% PS</t>
  </si>
  <si>
    <t>Dział</t>
  </si>
  <si>
    <t>DH</t>
  </si>
  <si>
    <t>KS</t>
  </si>
  <si>
    <t>BOK</t>
  </si>
  <si>
    <t>SER</t>
  </si>
  <si>
    <t>TT</t>
  </si>
  <si>
    <t>MAG</t>
  </si>
  <si>
    <t>śr</t>
  </si>
  <si>
    <t>w 2019 podwyżka zasadniczej</t>
  </si>
  <si>
    <t>w 2020 podwyżka zasadniczej</t>
  </si>
  <si>
    <t>w 2021 podwyżka zasadniczej</t>
  </si>
  <si>
    <t>w 2022 podwyżka zasadniczej</t>
  </si>
  <si>
    <t>Dodatek funkcyjny</t>
  </si>
  <si>
    <t>w 2023 podwyżka zasadniczej</t>
  </si>
  <si>
    <t>Dodatek paliwowy od 01-07-2022</t>
  </si>
  <si>
    <t xml:space="preserve">Dodatek paliwowy </t>
  </si>
  <si>
    <t>Premia kwart. na mc przy 100% PS</t>
  </si>
  <si>
    <t>w 2024 podwyżka zasadniczej</t>
  </si>
  <si>
    <t>średnia płaca brutto w styczniu'24</t>
  </si>
  <si>
    <t>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</si>
</sst>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4" fontId="11" fillId="0" borderId="0" xfId="0" applyNumberFormat="1" applyFont="1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4" fontId="12" fillId="0" borderId="0" xfId="0" applyNumberFormat="1" applyFont="1"/>
    <xf numFmtId="4" fontId="13" fillId="0" borderId="0" xfId="0" applyNumberFormat="1" applyFont="1"/>
    <xf numFmtId="0" fontId="13" fillId="0" borderId="0" xfId="0" applyFont="1"/>
    <xf numFmtId="4" fontId="7" fillId="2" borderId="0" xfId="0" applyNumberFormat="1" applyFont="1" applyFill="1"/>
    <xf numFmtId="0" fontId="14" fillId="0" borderId="0" xfId="0" applyFont="1"/>
    <xf numFmtId="4" fontId="7" fillId="0" borderId="0" xfId="0" applyNumberFormat="1" applyFont="1" applyFill="1"/>
    <xf numFmtId="0" fontId="3" fillId="0" borderId="0" xfId="0" applyFont="1" applyFill="1" applyAlignment="1">
      <alignment wrapText="1"/>
    </xf>
    <xf numFmtId="4" fontId="11" fillId="0" borderId="0" xfId="0" applyNumberFormat="1" applyFont="1" applyFill="1"/>
    <xf numFmtId="164" fontId="7" fillId="0" borderId="0" xfId="2" applyNumberFormat="1" applyFont="1"/>
    <xf numFmtId="0" fontId="15" fillId="0" borderId="0" xfId="0" applyFont="1"/>
    <xf numFmtId="0" fontId="16" fillId="0" borderId="0" xfId="0" applyFont="1" applyAlignment="1">
      <alignment wrapText="1"/>
    </xf>
    <xf numFmtId="4" fontId="17" fillId="0" borderId="0" xfId="0" applyNumberFormat="1" applyFont="1"/>
    <xf numFmtId="4" fontId="16" fillId="0" borderId="0" xfId="0" applyNumberFormat="1" applyFont="1"/>
    <xf numFmtId="2" fontId="15" fillId="0" borderId="0" xfId="0" applyNumberFormat="1" applyFont="1"/>
    <xf numFmtId="4" fontId="20" fillId="3" borderId="0" xfId="0" applyNumberFormat="1" applyFont="1" applyFill="1"/>
    <xf numFmtId="0" fontId="3" fillId="3" borderId="0" xfId="0" applyFont="1" applyFill="1" applyAlignment="1">
      <alignment wrapText="1"/>
    </xf>
    <xf numFmtId="4" fontId="7" fillId="3" borderId="0" xfId="0" applyNumberFormat="1" applyFont="1" applyFill="1"/>
    <xf numFmtId="4" fontId="11" fillId="3" borderId="0" xfId="0" applyNumberFormat="1" applyFont="1" applyFill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20"/>
  <sheetViews>
    <sheetView tabSelected="1" zoomScale="90" zoomScaleNormal="90" workbookViewId="0">
      <pane xSplit="1" topLeftCell="C1" activePane="topRight" state="frozen"/>
      <selection pane="topRight" activeCell="X13" sqref="X13"/>
    </sheetView>
  </sheetViews>
  <sheetFormatPr defaultRowHeight="14.4" x14ac:dyDescent="0.3"/>
  <cols>
    <col min="1" max="1" width="18.109375" customWidth="1"/>
    <col min="2" max="2" width="5.88671875" customWidth="1"/>
    <col min="3" max="3" width="10.88671875" hidden="1" customWidth="1"/>
    <col min="4" max="4" width="11.5546875" hidden="1" customWidth="1"/>
    <col min="5" max="6" width="10.6640625" hidden="1" customWidth="1"/>
    <col min="7" max="8" width="10.109375" hidden="1" customWidth="1"/>
    <col min="9" max="9" width="13.6640625" style="1" hidden="1" customWidth="1"/>
    <col min="10" max="10" width="10.33203125" customWidth="1"/>
    <col min="11" max="11" width="10.5546875" hidden="1" customWidth="1"/>
    <col min="12" max="12" width="10.5546875" customWidth="1"/>
    <col min="13" max="13" width="9.88671875" customWidth="1"/>
    <col min="14" max="14" width="9" hidden="1" customWidth="1"/>
    <col min="15" max="15" width="12" hidden="1" customWidth="1"/>
    <col min="16" max="16" width="11.21875" hidden="1" customWidth="1"/>
    <col min="17" max="17" width="8.88671875" hidden="1" customWidth="1"/>
    <col min="18" max="19" width="10.33203125" hidden="1" customWidth="1"/>
    <col min="20" max="20" width="11" hidden="1" customWidth="1"/>
    <col min="21" max="21" width="11.109375" hidden="1" customWidth="1"/>
    <col min="22" max="22" width="10.109375" hidden="1" customWidth="1"/>
    <col min="23" max="23" width="11.21875" customWidth="1"/>
  </cols>
  <sheetData>
    <row r="1" spans="1:24" s="2" customFormat="1" ht="53.25" customHeight="1" x14ac:dyDescent="0.3">
      <c r="A1" s="2" t="s">
        <v>11</v>
      </c>
      <c r="B1" s="2" t="s">
        <v>21</v>
      </c>
      <c r="C1" s="2" t="s">
        <v>12</v>
      </c>
      <c r="D1" s="2" t="s">
        <v>13</v>
      </c>
      <c r="E1" s="2" t="s">
        <v>16</v>
      </c>
      <c r="F1" s="26" t="s">
        <v>35</v>
      </c>
      <c r="G1" s="2" t="s">
        <v>33</v>
      </c>
      <c r="H1" s="2" t="s">
        <v>37</v>
      </c>
      <c r="I1" s="3" t="s">
        <v>17</v>
      </c>
      <c r="J1" s="2" t="s">
        <v>14</v>
      </c>
      <c r="K1" s="2" t="s">
        <v>20</v>
      </c>
      <c r="L1" s="26" t="s">
        <v>36</v>
      </c>
      <c r="M1" s="2" t="s">
        <v>33</v>
      </c>
      <c r="N1" s="2" t="s">
        <v>37</v>
      </c>
      <c r="O1" s="4" t="s">
        <v>18</v>
      </c>
      <c r="P1" s="5" t="s">
        <v>15</v>
      </c>
      <c r="Q1" s="2" t="s">
        <v>19</v>
      </c>
      <c r="R1" s="2" t="s">
        <v>29</v>
      </c>
      <c r="S1" s="2" t="s">
        <v>30</v>
      </c>
      <c r="T1" s="22" t="s">
        <v>31</v>
      </c>
      <c r="U1" s="22" t="s">
        <v>32</v>
      </c>
      <c r="V1" s="22" t="s">
        <v>34</v>
      </c>
      <c r="W1" s="31" t="s">
        <v>38</v>
      </c>
    </row>
    <row r="2" spans="1:24" s="6" customFormat="1" ht="13.8" x14ac:dyDescent="0.3">
      <c r="A2" s="6" t="s">
        <v>4</v>
      </c>
      <c r="B2" s="6" t="s">
        <v>24</v>
      </c>
      <c r="C2" s="7">
        <v>38308</v>
      </c>
      <c r="D2" s="19">
        <v>8000</v>
      </c>
      <c r="E2" s="8">
        <f>D2*15%</f>
        <v>1200</v>
      </c>
      <c r="F2" s="27"/>
      <c r="G2" s="8">
        <v>1200</v>
      </c>
      <c r="H2" s="8"/>
      <c r="I2" s="9">
        <f>SUM(D2:H2)</f>
        <v>10400</v>
      </c>
      <c r="J2" s="19">
        <f>SUM(D2,W2)</f>
        <v>8300</v>
      </c>
      <c r="K2" s="8">
        <f>J2*15%</f>
        <v>1245</v>
      </c>
      <c r="L2" s="27"/>
      <c r="M2" s="30">
        <v>1400</v>
      </c>
      <c r="N2" s="8"/>
      <c r="O2" s="10">
        <f t="shared" ref="O2:O12" si="0">SUM(J2:N2)</f>
        <v>10945</v>
      </c>
      <c r="P2" s="11">
        <f t="shared" ref="P2:P12" si="1">O2-I2</f>
        <v>545</v>
      </c>
      <c r="Q2" s="24">
        <f t="shared" ref="Q2:Q13" si="2">O2/I2-1</f>
        <v>5.2403846153846079E-2</v>
      </c>
      <c r="R2" s="8">
        <v>500</v>
      </c>
      <c r="S2" s="8">
        <v>0</v>
      </c>
      <c r="T2" s="21">
        <v>500</v>
      </c>
      <c r="U2" s="21">
        <v>900</v>
      </c>
      <c r="V2" s="21">
        <v>550</v>
      </c>
      <c r="W2" s="32">
        <v>300</v>
      </c>
      <c r="X2" s="6" t="s">
        <v>40</v>
      </c>
    </row>
    <row r="3" spans="1:24" s="6" customFormat="1" ht="13.8" x14ac:dyDescent="0.3">
      <c r="A3" s="6" t="s">
        <v>6</v>
      </c>
      <c r="B3" s="6" t="s">
        <v>24</v>
      </c>
      <c r="C3" s="7">
        <v>41187</v>
      </c>
      <c r="D3" s="19">
        <v>6100</v>
      </c>
      <c r="E3" s="8">
        <f>D3*15%</f>
        <v>915</v>
      </c>
      <c r="F3" s="27">
        <v>380</v>
      </c>
      <c r="G3" s="8">
        <v>0</v>
      </c>
      <c r="H3" s="8"/>
      <c r="I3" s="9">
        <f t="shared" ref="I3:I12" si="3">SUM(D3:H3)</f>
        <v>7395</v>
      </c>
      <c r="J3" s="19">
        <f t="shared" ref="J3:J12" si="4">SUM(D3,W3)</f>
        <v>6550</v>
      </c>
      <c r="K3" s="8">
        <f>J3*15%</f>
        <v>982.5</v>
      </c>
      <c r="L3" s="27">
        <v>380</v>
      </c>
      <c r="M3" s="8">
        <v>0</v>
      </c>
      <c r="N3" s="8"/>
      <c r="O3" s="10">
        <f t="shared" si="0"/>
        <v>7912.5</v>
      </c>
      <c r="P3" s="11">
        <f t="shared" si="1"/>
        <v>517.5</v>
      </c>
      <c r="Q3" s="24">
        <f t="shared" si="2"/>
        <v>6.9979716024340721E-2</v>
      </c>
      <c r="R3" s="8">
        <v>450</v>
      </c>
      <c r="S3" s="8">
        <v>0</v>
      </c>
      <c r="T3" s="21">
        <v>500</v>
      </c>
      <c r="U3" s="21">
        <v>900</v>
      </c>
      <c r="V3" s="21">
        <v>450</v>
      </c>
      <c r="W3" s="32">
        <v>450</v>
      </c>
    </row>
    <row r="4" spans="1:24" s="6" customFormat="1" ht="13.8" x14ac:dyDescent="0.3">
      <c r="A4" s="6" t="s">
        <v>5</v>
      </c>
      <c r="B4" s="6" t="s">
        <v>24</v>
      </c>
      <c r="C4" s="7">
        <v>41456</v>
      </c>
      <c r="D4" s="19">
        <v>5900</v>
      </c>
      <c r="E4" s="8">
        <f>D4*15%</f>
        <v>885</v>
      </c>
      <c r="F4" s="27">
        <v>380</v>
      </c>
      <c r="G4" s="8">
        <v>0</v>
      </c>
      <c r="H4" s="8"/>
      <c r="I4" s="9">
        <f t="shared" si="3"/>
        <v>7165</v>
      </c>
      <c r="J4" s="19">
        <f t="shared" si="4"/>
        <v>6400</v>
      </c>
      <c r="K4" s="8">
        <f>J4*15%</f>
        <v>960</v>
      </c>
      <c r="L4" s="27">
        <v>380</v>
      </c>
      <c r="M4" s="8">
        <v>0</v>
      </c>
      <c r="N4" s="8"/>
      <c r="O4" s="10">
        <f t="shared" si="0"/>
        <v>7740</v>
      </c>
      <c r="P4" s="11">
        <f t="shared" si="1"/>
        <v>575</v>
      </c>
      <c r="Q4" s="24">
        <f t="shared" si="2"/>
        <v>8.025122121423589E-2</v>
      </c>
      <c r="R4" s="8"/>
      <c r="S4" s="8"/>
      <c r="T4" s="21"/>
      <c r="U4" s="21">
        <v>900</v>
      </c>
      <c r="V4" s="21">
        <v>550</v>
      </c>
      <c r="W4" s="32">
        <v>500</v>
      </c>
    </row>
    <row r="5" spans="1:24" s="6" customFormat="1" ht="13.8" x14ac:dyDescent="0.3">
      <c r="A5" s="6" t="s">
        <v>0</v>
      </c>
      <c r="B5" s="6" t="s">
        <v>22</v>
      </c>
      <c r="C5" s="7">
        <v>39722</v>
      </c>
      <c r="D5" s="19">
        <v>6750</v>
      </c>
      <c r="E5" s="8">
        <f t="shared" ref="E5:E8" si="5">D5*55%</f>
        <v>3712.5000000000005</v>
      </c>
      <c r="F5" s="27"/>
      <c r="G5" s="8">
        <v>0</v>
      </c>
      <c r="H5" s="8">
        <f>(D5*2)/12</f>
        <v>1125</v>
      </c>
      <c r="I5" s="9">
        <f t="shared" si="3"/>
        <v>11587.5</v>
      </c>
      <c r="J5" s="19">
        <f t="shared" si="4"/>
        <v>7200</v>
      </c>
      <c r="K5" s="8">
        <f>J5*55%</f>
        <v>3960.0000000000005</v>
      </c>
      <c r="L5" s="27"/>
      <c r="M5" s="8">
        <v>0</v>
      </c>
      <c r="N5" s="8">
        <f>(J5*2)/12</f>
        <v>1200</v>
      </c>
      <c r="O5" s="10">
        <f t="shared" si="0"/>
        <v>12360</v>
      </c>
      <c r="P5" s="11">
        <f t="shared" si="1"/>
        <v>772.5</v>
      </c>
      <c r="Q5" s="24">
        <f t="shared" si="2"/>
        <v>6.6666666666666652E-2</v>
      </c>
      <c r="R5" s="8">
        <v>300</v>
      </c>
      <c r="S5" s="8">
        <v>0</v>
      </c>
      <c r="T5" s="21">
        <v>400</v>
      </c>
      <c r="U5" s="21">
        <v>700</v>
      </c>
      <c r="V5" s="21">
        <v>350</v>
      </c>
      <c r="W5" s="32">
        <v>450</v>
      </c>
    </row>
    <row r="6" spans="1:24" s="6" customFormat="1" ht="13.8" x14ac:dyDescent="0.3">
      <c r="A6" s="6" t="s">
        <v>1</v>
      </c>
      <c r="B6" s="6" t="s">
        <v>22</v>
      </c>
      <c r="C6" s="7">
        <v>40725</v>
      </c>
      <c r="D6" s="19">
        <v>5850</v>
      </c>
      <c r="E6" s="8">
        <f t="shared" si="5"/>
        <v>3217.5000000000005</v>
      </c>
      <c r="F6" s="28"/>
      <c r="G6" s="8">
        <v>1400</v>
      </c>
      <c r="H6" s="8">
        <f>(D6*2)/12</f>
        <v>975</v>
      </c>
      <c r="I6" s="9">
        <f t="shared" si="3"/>
        <v>11442.5</v>
      </c>
      <c r="J6" s="19">
        <f t="shared" si="4"/>
        <v>6400</v>
      </c>
      <c r="K6" s="8">
        <f>J6*55%</f>
        <v>3520.0000000000005</v>
      </c>
      <c r="L6" s="28"/>
      <c r="M6" s="8">
        <v>1400</v>
      </c>
      <c r="N6" s="8">
        <f>(J6*2)/12</f>
        <v>1066.6666666666667</v>
      </c>
      <c r="O6" s="10">
        <f t="shared" si="0"/>
        <v>12386.666666666666</v>
      </c>
      <c r="P6" s="11">
        <f t="shared" si="1"/>
        <v>944.16666666666606</v>
      </c>
      <c r="Q6" s="24">
        <f t="shared" si="2"/>
        <v>8.2514019372223357E-2</v>
      </c>
      <c r="R6" s="8">
        <v>300</v>
      </c>
      <c r="S6" s="8">
        <v>0</v>
      </c>
      <c r="T6" s="21">
        <v>400</v>
      </c>
      <c r="U6" s="21">
        <v>800</v>
      </c>
      <c r="V6" s="21">
        <v>350</v>
      </c>
      <c r="W6" s="32">
        <v>550</v>
      </c>
      <c r="X6" s="6" t="s">
        <v>40</v>
      </c>
    </row>
    <row r="7" spans="1:24" s="6" customFormat="1" ht="13.8" x14ac:dyDescent="0.3">
      <c r="A7" s="6" t="s">
        <v>3</v>
      </c>
      <c r="B7" s="6" t="s">
        <v>22</v>
      </c>
      <c r="C7" s="7">
        <v>41283</v>
      </c>
      <c r="D7" s="19">
        <v>6050</v>
      </c>
      <c r="E7" s="8">
        <f t="shared" si="5"/>
        <v>3327.5000000000005</v>
      </c>
      <c r="F7" s="27"/>
      <c r="G7" s="8">
        <v>0</v>
      </c>
      <c r="H7" s="8">
        <f>(D7*2)/12</f>
        <v>1008.3333333333334</v>
      </c>
      <c r="I7" s="9">
        <f t="shared" si="3"/>
        <v>10385.833333333334</v>
      </c>
      <c r="J7" s="19">
        <f t="shared" si="4"/>
        <v>6400</v>
      </c>
      <c r="K7" s="8">
        <f>J7*55%</f>
        <v>3520.0000000000005</v>
      </c>
      <c r="L7" s="27"/>
      <c r="M7" s="8">
        <v>0</v>
      </c>
      <c r="N7" s="8">
        <f>(J7*2)/12</f>
        <v>1066.6666666666667</v>
      </c>
      <c r="O7" s="10">
        <f t="shared" si="0"/>
        <v>10986.666666666666</v>
      </c>
      <c r="P7" s="11">
        <f t="shared" si="1"/>
        <v>600.83333333333212</v>
      </c>
      <c r="Q7" s="24">
        <f t="shared" si="2"/>
        <v>5.7851239669421295E-2</v>
      </c>
      <c r="R7" s="8">
        <v>300</v>
      </c>
      <c r="S7" s="8">
        <v>500</v>
      </c>
      <c r="T7" s="21">
        <v>400</v>
      </c>
      <c r="U7" s="21">
        <v>700</v>
      </c>
      <c r="V7" s="21">
        <v>350</v>
      </c>
      <c r="W7" s="32">
        <v>350</v>
      </c>
      <c r="X7" s="6" t="s">
        <v>40</v>
      </c>
    </row>
    <row r="8" spans="1:24" s="6" customFormat="1" ht="13.8" x14ac:dyDescent="0.3">
      <c r="A8" s="6" t="s">
        <v>2</v>
      </c>
      <c r="B8" s="6" t="s">
        <v>22</v>
      </c>
      <c r="C8" s="7">
        <v>40878</v>
      </c>
      <c r="D8" s="19">
        <v>5650</v>
      </c>
      <c r="E8" s="8">
        <f t="shared" si="5"/>
        <v>3107.5000000000005</v>
      </c>
      <c r="F8" s="27">
        <v>380</v>
      </c>
      <c r="G8" s="8">
        <v>0</v>
      </c>
      <c r="H8" s="8">
        <f>(D8*2)/12</f>
        <v>941.66666666666663</v>
      </c>
      <c r="I8" s="9">
        <f t="shared" si="3"/>
        <v>10079.166666666666</v>
      </c>
      <c r="J8" s="19">
        <f t="shared" si="4"/>
        <v>6100</v>
      </c>
      <c r="K8" s="8">
        <f>J8*55%</f>
        <v>3355.0000000000005</v>
      </c>
      <c r="L8" s="27">
        <v>380</v>
      </c>
      <c r="M8" s="8">
        <v>0</v>
      </c>
      <c r="N8" s="8">
        <f>(J8*2)/12</f>
        <v>1016.6666666666666</v>
      </c>
      <c r="O8" s="10">
        <f t="shared" si="0"/>
        <v>10851.666666666666</v>
      </c>
      <c r="P8" s="11">
        <f t="shared" si="1"/>
        <v>772.5</v>
      </c>
      <c r="Q8" s="24">
        <f t="shared" si="2"/>
        <v>7.6643241008681251E-2</v>
      </c>
      <c r="R8" s="8">
        <v>300</v>
      </c>
      <c r="S8" s="8">
        <v>0</v>
      </c>
      <c r="T8" s="21">
        <v>400</v>
      </c>
      <c r="U8" s="21">
        <v>800</v>
      </c>
      <c r="V8" s="21">
        <v>350</v>
      </c>
      <c r="W8" s="32">
        <v>450</v>
      </c>
    </row>
    <row r="9" spans="1:24" s="6" customFormat="1" ht="13.8" x14ac:dyDescent="0.3">
      <c r="A9" s="6" t="s">
        <v>10</v>
      </c>
      <c r="B9" s="6" t="s">
        <v>23</v>
      </c>
      <c r="C9" s="7">
        <v>40391</v>
      </c>
      <c r="D9" s="19">
        <v>9500</v>
      </c>
      <c r="E9" s="8">
        <f>D9*15%</f>
        <v>1425</v>
      </c>
      <c r="F9" s="27"/>
      <c r="G9" s="8">
        <v>800</v>
      </c>
      <c r="H9" s="8"/>
      <c r="I9" s="9">
        <f t="shared" si="3"/>
        <v>11725</v>
      </c>
      <c r="J9" s="19">
        <f t="shared" si="4"/>
        <v>10000</v>
      </c>
      <c r="K9" s="8">
        <f>J9*15%</f>
        <v>1500</v>
      </c>
      <c r="L9" s="27"/>
      <c r="M9" s="8">
        <v>800</v>
      </c>
      <c r="N9" s="8"/>
      <c r="O9" s="10">
        <f t="shared" si="0"/>
        <v>12300</v>
      </c>
      <c r="P9" s="11">
        <f t="shared" si="1"/>
        <v>575</v>
      </c>
      <c r="Q9" s="24">
        <f t="shared" si="2"/>
        <v>4.9040511727078906E-2</v>
      </c>
      <c r="R9" s="8">
        <v>550</v>
      </c>
      <c r="S9" s="8">
        <v>0</v>
      </c>
      <c r="T9" s="21">
        <v>500</v>
      </c>
      <c r="U9" s="21">
        <v>900</v>
      </c>
      <c r="V9" s="21">
        <v>550</v>
      </c>
      <c r="W9" s="32">
        <v>500</v>
      </c>
    </row>
    <row r="10" spans="1:24" s="6" customFormat="1" ht="13.8" x14ac:dyDescent="0.3">
      <c r="A10" s="6" t="s">
        <v>7</v>
      </c>
      <c r="B10" s="6" t="s">
        <v>27</v>
      </c>
      <c r="C10" s="7">
        <v>39630</v>
      </c>
      <c r="D10" s="19">
        <v>5900</v>
      </c>
      <c r="E10" s="8">
        <f>D10*15%</f>
        <v>885</v>
      </c>
      <c r="F10" s="27">
        <v>380</v>
      </c>
      <c r="G10" s="8">
        <v>0</v>
      </c>
      <c r="H10" s="8"/>
      <c r="I10" s="9">
        <f t="shared" si="3"/>
        <v>7165</v>
      </c>
      <c r="J10" s="19">
        <f t="shared" si="4"/>
        <v>6350</v>
      </c>
      <c r="K10" s="8">
        <f t="shared" ref="K10:K13" si="6">J10*15%</f>
        <v>952.5</v>
      </c>
      <c r="L10" s="27">
        <v>380</v>
      </c>
      <c r="M10" s="8">
        <v>0</v>
      </c>
      <c r="N10" s="8"/>
      <c r="O10" s="10">
        <f t="shared" si="0"/>
        <v>7682.5</v>
      </c>
      <c r="P10" s="11">
        <f t="shared" si="1"/>
        <v>517.5</v>
      </c>
      <c r="Q10" s="24">
        <f t="shared" si="2"/>
        <v>7.2226099092812301E-2</v>
      </c>
      <c r="R10" s="8">
        <v>400</v>
      </c>
      <c r="S10" s="8">
        <v>0</v>
      </c>
      <c r="T10" s="21">
        <v>300</v>
      </c>
      <c r="U10" s="21">
        <v>900</v>
      </c>
      <c r="V10" s="21">
        <v>450</v>
      </c>
      <c r="W10" s="32">
        <v>450</v>
      </c>
    </row>
    <row r="11" spans="1:24" s="6" customFormat="1" ht="13.8" x14ac:dyDescent="0.3">
      <c r="A11" s="6" t="s">
        <v>8</v>
      </c>
      <c r="B11" s="6" t="s">
        <v>25</v>
      </c>
      <c r="C11" s="7">
        <v>38596</v>
      </c>
      <c r="D11" s="19">
        <v>6500</v>
      </c>
      <c r="E11" s="8">
        <f>D11*15%</f>
        <v>975</v>
      </c>
      <c r="F11" s="27"/>
      <c r="G11" s="8">
        <v>0</v>
      </c>
      <c r="H11" s="8"/>
      <c r="I11" s="9">
        <f t="shared" si="3"/>
        <v>7475</v>
      </c>
      <c r="J11" s="19">
        <f t="shared" si="4"/>
        <v>7000</v>
      </c>
      <c r="K11" s="8">
        <f t="shared" si="6"/>
        <v>1050</v>
      </c>
      <c r="L11" s="27"/>
      <c r="M11" s="8">
        <v>0</v>
      </c>
      <c r="N11" s="8"/>
      <c r="O11" s="10">
        <f t="shared" si="0"/>
        <v>8050</v>
      </c>
      <c r="P11" s="11">
        <f t="shared" si="1"/>
        <v>575</v>
      </c>
      <c r="Q11" s="24">
        <f t="shared" si="2"/>
        <v>7.6923076923076872E-2</v>
      </c>
      <c r="R11" s="8">
        <v>350</v>
      </c>
      <c r="S11" s="8">
        <v>0</v>
      </c>
      <c r="T11" s="21">
        <v>300</v>
      </c>
      <c r="U11" s="21">
        <v>800</v>
      </c>
      <c r="V11" s="21">
        <v>450</v>
      </c>
      <c r="W11" s="32">
        <v>500</v>
      </c>
    </row>
    <row r="12" spans="1:24" x14ac:dyDescent="0.3">
      <c r="A12" s="6" t="s">
        <v>9</v>
      </c>
      <c r="B12" s="6" t="s">
        <v>26</v>
      </c>
      <c r="C12" s="7">
        <v>42144</v>
      </c>
      <c r="D12" s="19">
        <v>5900</v>
      </c>
      <c r="E12" s="8">
        <f>D12*15%</f>
        <v>885</v>
      </c>
      <c r="F12" s="27">
        <v>380</v>
      </c>
      <c r="G12" s="8">
        <v>0</v>
      </c>
      <c r="H12" s="8"/>
      <c r="I12" s="9">
        <f t="shared" si="3"/>
        <v>7165</v>
      </c>
      <c r="J12" s="19">
        <f t="shared" si="4"/>
        <v>6350</v>
      </c>
      <c r="K12" s="8">
        <f t="shared" si="6"/>
        <v>952.5</v>
      </c>
      <c r="L12" s="27">
        <v>380</v>
      </c>
      <c r="M12" s="8">
        <v>0</v>
      </c>
      <c r="N12" s="8"/>
      <c r="O12" s="10">
        <f t="shared" si="0"/>
        <v>7682.5</v>
      </c>
      <c r="P12" s="11">
        <f t="shared" si="1"/>
        <v>517.5</v>
      </c>
      <c r="Q12" s="24">
        <f t="shared" si="2"/>
        <v>7.2226099092812301E-2</v>
      </c>
      <c r="R12" s="8">
        <v>400</v>
      </c>
      <c r="S12" s="8">
        <v>0</v>
      </c>
      <c r="T12" s="21">
        <v>300</v>
      </c>
      <c r="U12" s="21">
        <v>900</v>
      </c>
      <c r="V12" s="21">
        <v>450</v>
      </c>
      <c r="W12" s="32">
        <v>450</v>
      </c>
    </row>
    <row r="13" spans="1:24" x14ac:dyDescent="0.3">
      <c r="D13" s="14">
        <f>SUM(D2:D12)</f>
        <v>72100</v>
      </c>
      <c r="F13" s="27">
        <f>SUM(F2:F12)</f>
        <v>1900</v>
      </c>
      <c r="I13" s="16">
        <f>SUM(I2:I12)</f>
        <v>101985</v>
      </c>
      <c r="J13" s="14">
        <f>SUM(J2:J12)</f>
        <v>77050</v>
      </c>
      <c r="K13" s="8">
        <f t="shared" si="6"/>
        <v>11557.5</v>
      </c>
      <c r="L13" s="27">
        <f>SUM(L2:L12)</f>
        <v>1900</v>
      </c>
      <c r="O13" s="12">
        <f>SUM(O2:O12)</f>
        <v>108897.5</v>
      </c>
      <c r="P13" s="12">
        <f>SUM(P2:P12)</f>
        <v>6912.4999999999982</v>
      </c>
      <c r="Q13" s="24">
        <f t="shared" si="2"/>
        <v>6.7779575427759031E-2</v>
      </c>
      <c r="R13" s="12">
        <v>5300</v>
      </c>
      <c r="S13" s="12">
        <f>SUM(S2:S12)</f>
        <v>500</v>
      </c>
      <c r="T13" s="23">
        <f>SUM(T2:T12)</f>
        <v>4000</v>
      </c>
      <c r="U13" s="23">
        <f>SUM(U2:U12)</f>
        <v>9200</v>
      </c>
      <c r="V13" s="23">
        <f>SUM(V2:V12)</f>
        <v>4850</v>
      </c>
      <c r="W13" s="33">
        <f>SUM(W2:W12)</f>
        <v>4950</v>
      </c>
    </row>
    <row r="15" spans="1:24" x14ac:dyDescent="0.3">
      <c r="B15" s="6"/>
      <c r="C15" s="13"/>
      <c r="I15" s="20">
        <f>I13/11</f>
        <v>9271.363636363636</v>
      </c>
      <c r="O15" s="15">
        <f>O13/11</f>
        <v>9899.7727272727279</v>
      </c>
      <c r="P15" s="15">
        <f>P13/11</f>
        <v>628.40909090909076</v>
      </c>
      <c r="R15" t="s">
        <v>28</v>
      </c>
    </row>
    <row r="17" spans="15:17" x14ac:dyDescent="0.3">
      <c r="P17" s="17"/>
      <c r="Q17" s="18"/>
    </row>
    <row r="20" spans="15:17" x14ac:dyDescent="0.3">
      <c r="O20" s="29">
        <v>7768</v>
      </c>
      <c r="P20" s="25" t="s">
        <v>39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Firma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2021-01-14T09:01:29Z</cp:lastPrinted>
  <dcterms:created xsi:type="dcterms:W3CDTF">2016-12-05T10:09:36Z</dcterms:created>
  <dcterms:modified xsi:type="dcterms:W3CDTF">2024-03-13T10:53:41Z</dcterms:modified>
</cp:coreProperties>
</file>