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zynao\Documents\Etimex\Pracownik\!Zarobki\"/>
    </mc:Choice>
  </mc:AlternateContent>
  <xr:revisionPtr revIDLastSave="0" documentId="13_ncr:1_{29A89112-E7E5-4AC3-8BE4-67B4F19C8E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rma" sheetId="5" r:id="rId1"/>
    <sheet name="KADRY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5" l="1"/>
  <c r="L10" i="5"/>
  <c r="L9" i="5"/>
  <c r="L8" i="5"/>
  <c r="L7" i="5"/>
  <c r="L6" i="5"/>
  <c r="L5" i="5"/>
  <c r="L4" i="5"/>
  <c r="L3" i="5"/>
  <c r="L2" i="5"/>
  <c r="AC12" i="5"/>
  <c r="S12" i="5" l="1"/>
  <c r="J12" i="5" l="1"/>
  <c r="E3" i="5"/>
  <c r="K3" i="5" s="1"/>
  <c r="E11" i="5"/>
  <c r="E10" i="5"/>
  <c r="E9" i="5"/>
  <c r="E8" i="5"/>
  <c r="E7" i="5"/>
  <c r="E6" i="5"/>
  <c r="E5" i="5"/>
  <c r="E4" i="5"/>
  <c r="E2" i="5"/>
  <c r="O12" i="5" l="1"/>
  <c r="F12" i="5"/>
  <c r="E12" i="5"/>
  <c r="M3" i="5" l="1"/>
  <c r="T3" i="5" s="1"/>
  <c r="M11" i="5"/>
  <c r="M10" i="5"/>
  <c r="T10" i="5" s="1"/>
  <c r="M9" i="5"/>
  <c r="T9" i="5" s="1"/>
  <c r="M8" i="5"/>
  <c r="T8" i="5" s="1"/>
  <c r="M7" i="5"/>
  <c r="M6" i="5"/>
  <c r="AB12" i="5"/>
  <c r="M4" i="5" l="1"/>
  <c r="T4" i="5" s="1"/>
  <c r="T6" i="5"/>
  <c r="T7" i="5"/>
  <c r="T11" i="5"/>
  <c r="M5" i="5"/>
  <c r="T5" i="5" s="1"/>
  <c r="AA12" i="5" l="1"/>
  <c r="H12" i="5" l="1"/>
  <c r="Q12" i="5" l="1"/>
  <c r="Z12" i="5" l="1"/>
  <c r="K11" i="5"/>
  <c r="K10" i="5"/>
  <c r="K9" i="5"/>
  <c r="K8" i="5"/>
  <c r="K7" i="5"/>
  <c r="K6" i="5"/>
  <c r="K5" i="5"/>
  <c r="K4" i="5"/>
  <c r="K2" i="5"/>
  <c r="D12" i="5"/>
  <c r="Y12" i="5" l="1"/>
  <c r="U4" i="5" l="1"/>
  <c r="L12" i="5"/>
  <c r="M2" i="5"/>
  <c r="T2" i="5" s="1"/>
  <c r="X12" i="5"/>
  <c r="L14" i="5" l="1"/>
  <c r="M12" i="5"/>
  <c r="V4" i="5"/>
  <c r="V8" i="5" l="1"/>
  <c r="K12" i="5"/>
  <c r="V10" i="5"/>
  <c r="V2" i="5"/>
  <c r="V11" i="5"/>
  <c r="V9" i="5"/>
  <c r="U2" i="5"/>
  <c r="V6" i="5"/>
  <c r="V7" i="5"/>
  <c r="U8" i="5"/>
  <c r="U11" i="5"/>
  <c r="U10" i="5"/>
  <c r="U9" i="5"/>
  <c r="K14" i="5" l="1"/>
  <c r="K22" i="5"/>
  <c r="T12" i="5"/>
  <c r="U5" i="5"/>
  <c r="V5" i="5"/>
  <c r="U6" i="5"/>
  <c r="U7" i="5"/>
  <c r="T14" i="5" l="1"/>
  <c r="T22" i="5"/>
  <c r="U12" i="5"/>
  <c r="V1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  <author>tc={4083949F-545A-43AC-B86A-AE6319661061}</author>
  </authors>
  <commentList>
    <comment ref="N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zmiana systemu premiowania DH
nowy system premiow BOK</t>
        </r>
      </text>
    </comment>
    <comment ref="O1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zmiana systemu premiowania DH
nowy system premiow BOK</t>
        </r>
      </text>
    </comment>
    <comment ref="P1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zmiana systemu premiowania DH
</t>
        </r>
      </text>
    </comment>
    <comment ref="Z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1 kwietnia 2022</t>
        </r>
      </text>
    </comment>
    <comment ref="AC1" authorId="1" shapeId="0" xr:uid="{4083949F-545A-43AC-B86A-AE6319661061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Od 1 czerwca 2026 (brak premii Agatkowe)</t>
      </text>
    </comment>
    <comment ref="Z2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+ 300 zł dodatku kierowniczego</t>
        </r>
      </text>
    </comment>
    <comment ref="AA2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+200 zł dodatku funkcyjnego
</t>
        </r>
      </text>
    </comment>
    <comment ref="F5" authorId="0" shapeId="0" xr:uid="{B668194D-F16A-4B14-9283-DCB83F11A9AE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indywidualnej kwoty bazowej 35%</t>
        </r>
      </text>
    </comment>
    <comment ref="O5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indywidualnej kwoty bazowej 35%</t>
        </r>
      </text>
    </comment>
    <comment ref="F6" authorId="0" shapeId="0" xr:uid="{AEB03548-F890-4846-8BE1-EB8523E1CDEC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indywidualnej kwoty bazowej 35%</t>
        </r>
      </text>
    </comment>
    <comment ref="O6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indywidualnej kwoty bazowej 35%</t>
        </r>
      </text>
    </comment>
    <comment ref="Z6" authorId="0" shapeId="0" xr:uid="{00000000-0006-0000-0000-00000B000000}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+1000 zł dodatku funkcyjnego RCKIK</t>
        </r>
      </text>
    </comment>
    <comment ref="AA6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awans na Specjalistę ds.Kluczowych Klientów</t>
        </r>
      </text>
    </comment>
    <comment ref="F7" authorId="0" shapeId="0" xr:uid="{9EDBC599-A588-4634-AE98-638702C48C2D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indywidualnej kwoty bazowej 35%</t>
        </r>
      </text>
    </comment>
    <comment ref="O7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indywidualnej kwoty bazowej 35%</t>
        </r>
      </text>
    </comment>
    <comment ref="Z8" authorId="0" shapeId="0" xr:uid="{00000000-0006-0000-0000-000010000000}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+ 300 zł dodatku funkcyjnego</t>
        </r>
      </text>
    </comment>
  </commentList>
</comments>
</file>

<file path=xl/sharedStrings.xml><?xml version="1.0" encoding="utf-8"?>
<sst xmlns="http://schemas.openxmlformats.org/spreadsheetml/2006/main" count="67" uniqueCount="47">
  <si>
    <t>Choma Piotr</t>
  </si>
  <si>
    <t>Szwajdych Krzysztof</t>
  </si>
  <si>
    <t>Sypień Tomasz</t>
  </si>
  <si>
    <t>Młynarski Paweł</t>
  </si>
  <si>
    <t>Kucharzyk Katarzyna</t>
  </si>
  <si>
    <t>Krawczyk Agata</t>
  </si>
  <si>
    <t>Obłaza Janusz</t>
  </si>
  <si>
    <t>Batko Kacper</t>
  </si>
  <si>
    <t>Milewski Kamil</t>
  </si>
  <si>
    <t>Ciuśniak Barbara</t>
  </si>
  <si>
    <t>Nazwisko i imię</t>
  </si>
  <si>
    <t>Data zatrudnienia</t>
  </si>
  <si>
    <t>Aktualna zasadnicza</t>
  </si>
  <si>
    <t>Propozycja zasadnicza</t>
  </si>
  <si>
    <t>podwyżka</t>
  </si>
  <si>
    <t>Premia miesięczna</t>
  </si>
  <si>
    <t>Aktualna pensja w sumie</t>
  </si>
  <si>
    <t>Propozycja pensja w sumie</t>
  </si>
  <si>
    <t>% podwyżki</t>
  </si>
  <si>
    <t>Dział</t>
  </si>
  <si>
    <t>DH</t>
  </si>
  <si>
    <t>KS</t>
  </si>
  <si>
    <t>BOK</t>
  </si>
  <si>
    <t>SER</t>
  </si>
  <si>
    <t>TT</t>
  </si>
  <si>
    <t>MAG</t>
  </si>
  <si>
    <t>śr</t>
  </si>
  <si>
    <t>w 2019 podwyżka zasadniczej</t>
  </si>
  <si>
    <t>w 2020 podwyżka zasadniczej</t>
  </si>
  <si>
    <t>w 2021 podwyżka zasadniczej</t>
  </si>
  <si>
    <t>w 2022 podwyżka zasadniczej</t>
  </si>
  <si>
    <t>Dodatek funkcyjny</t>
  </si>
  <si>
    <t xml:space="preserve">Dodatek paliwowy </t>
  </si>
  <si>
    <t>Premia kwart. na mc przy 100% PS</t>
  </si>
  <si>
    <t>w 2024 podwyżka zasadniczej</t>
  </si>
  <si>
    <t>średnia płaca brutto w styczniu'24</t>
  </si>
  <si>
    <t>średnia płaca brutto w październiku'24</t>
  </si>
  <si>
    <t>Premia CRM</t>
  </si>
  <si>
    <t>Wysokość indywid. kwoty bazowej</t>
  </si>
  <si>
    <t xml:space="preserve">Premia miesięczna regulam. 15% </t>
  </si>
  <si>
    <t xml:space="preserve">Premia miesięczna przy 95% PS  </t>
  </si>
  <si>
    <t>w 2025 podwyżka zasadniczej</t>
  </si>
  <si>
    <t>Kwota podwyżki</t>
  </si>
  <si>
    <t>Wynagrodzenie zasadnicze</t>
  </si>
  <si>
    <t>Wynagrodzenie zasadnicze od 1 czerwca 2026</t>
  </si>
  <si>
    <t>w 2026 podwyżka zasadniczej</t>
  </si>
  <si>
    <t>średnia płaca brutto w lutym'26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</si>
</sst>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9" tint="-0.249977111117893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4" fontId="11" fillId="0" borderId="0" xfId="0" applyNumberFormat="1" applyFont="1"/>
    <xf numFmtId="14" fontId="0" fillId="0" borderId="0" xfId="0" applyNumberFormat="1"/>
    <xf numFmtId="4" fontId="0" fillId="0" borderId="0" xfId="0" applyNumberFormat="1"/>
    <xf numFmtId="4" fontId="12" fillId="0" borderId="0" xfId="0" applyNumberFormat="1" applyFont="1"/>
    <xf numFmtId="0" fontId="13" fillId="0" borderId="0" xfId="0" applyFont="1"/>
    <xf numFmtId="4" fontId="7" fillId="2" borderId="0" xfId="0" applyNumberFormat="1" applyFont="1" applyFill="1"/>
    <xf numFmtId="164" fontId="7" fillId="0" borderId="0" xfId="2" applyNumberFormat="1" applyFont="1"/>
    <xf numFmtId="0" fontId="15" fillId="0" borderId="0" xfId="0" applyFont="1"/>
    <xf numFmtId="4" fontId="17" fillId="0" borderId="0" xfId="0" applyNumberFormat="1" applyFont="1"/>
    <xf numFmtId="4" fontId="15" fillId="0" borderId="0" xfId="0" applyNumberFormat="1" applyFont="1"/>
    <xf numFmtId="4" fontId="7" fillId="3" borderId="0" xfId="0" applyNumberFormat="1" applyFont="1" applyFill="1"/>
    <xf numFmtId="4" fontId="11" fillId="3" borderId="0" xfId="0" applyNumberFormat="1" applyFont="1" applyFill="1"/>
    <xf numFmtId="4" fontId="7" fillId="4" borderId="0" xfId="0" applyNumberFormat="1" applyFont="1" applyFill="1"/>
    <xf numFmtId="4" fontId="11" fillId="4" borderId="0" xfId="0" applyNumberFormat="1" applyFont="1" applyFill="1"/>
    <xf numFmtId="4" fontId="21" fillId="0" borderId="0" xfId="0" applyNumberFormat="1" applyFont="1"/>
    <xf numFmtId="0" fontId="11" fillId="0" borderId="0" xfId="0" applyFont="1"/>
    <xf numFmtId="4" fontId="14" fillId="0" borderId="0" xfId="0" applyNumberFormat="1" applyFont="1"/>
    <xf numFmtId="4" fontId="22" fillId="0" borderId="0" xfId="0" applyNumberFormat="1" applyFont="1"/>
    <xf numFmtId="164" fontId="11" fillId="0" borderId="0" xfId="2" applyNumberFormat="1" applyFont="1"/>
    <xf numFmtId="0" fontId="7" fillId="0" borderId="1" xfId="0" applyFont="1" applyBorder="1"/>
    <xf numFmtId="14" fontId="7" fillId="0" borderId="1" xfId="0" applyNumberFormat="1" applyFont="1" applyBorder="1"/>
    <xf numFmtId="4" fontId="7" fillId="2" borderId="1" xfId="0" applyNumberFormat="1" applyFont="1" applyFill="1" applyBorder="1"/>
    <xf numFmtId="4" fontId="7" fillId="0" borderId="1" xfId="0" applyNumberFormat="1" applyFont="1" applyBorder="1"/>
    <xf numFmtId="4" fontId="17" fillId="0" borderId="1" xfId="0" applyNumberFormat="1" applyFont="1" applyBorder="1"/>
    <xf numFmtId="4" fontId="4" fillId="0" borderId="1" xfId="0" applyNumberFormat="1" applyFont="1" applyBorder="1"/>
    <xf numFmtId="4" fontId="21" fillId="0" borderId="1" xfId="0" applyNumberFormat="1" applyFont="1" applyBorder="1"/>
    <xf numFmtId="4" fontId="5" fillId="0" borderId="1" xfId="0" applyNumberFormat="1" applyFont="1" applyBorder="1"/>
    <xf numFmtId="4" fontId="6" fillId="0" borderId="1" xfId="0" applyNumberFormat="1" applyFont="1" applyBorder="1"/>
    <xf numFmtId="164" fontId="7" fillId="0" borderId="1" xfId="2" applyNumberFormat="1" applyFont="1" applyBorder="1"/>
    <xf numFmtId="4" fontId="7" fillId="3" borderId="1" xfId="0" applyNumberFormat="1" applyFont="1" applyFill="1" applyBorder="1"/>
    <xf numFmtId="4" fontId="7" fillId="4" borderId="1" xfId="0" applyNumberFormat="1" applyFont="1" applyFill="1" applyBorder="1"/>
    <xf numFmtId="4" fontId="16" fillId="0" borderId="0" xfId="0" applyNumberFormat="1" applyFont="1"/>
    <xf numFmtId="164" fontId="7" fillId="0" borderId="0" xfId="2" applyNumberFormat="1" applyFont="1" applyBorder="1"/>
    <xf numFmtId="0" fontId="7" fillId="0" borderId="2" xfId="0" applyFont="1" applyBorder="1"/>
    <xf numFmtId="14" fontId="7" fillId="0" borderId="2" xfId="0" applyNumberFormat="1" applyFont="1" applyBorder="1"/>
    <xf numFmtId="4" fontId="7" fillId="2" borderId="2" xfId="0" applyNumberFormat="1" applyFont="1" applyFill="1" applyBorder="1"/>
    <xf numFmtId="4" fontId="7" fillId="0" borderId="2" xfId="0" applyNumberFormat="1" applyFont="1" applyBorder="1"/>
    <xf numFmtId="4" fontId="17" fillId="0" borderId="2" xfId="0" applyNumberFormat="1" applyFont="1" applyBorder="1"/>
    <xf numFmtId="4" fontId="4" fillId="0" borderId="2" xfId="0" applyNumberFormat="1" applyFont="1" applyBorder="1"/>
    <xf numFmtId="4" fontId="21" fillId="0" borderId="2" xfId="0" applyNumberFormat="1" applyFont="1" applyBorder="1"/>
    <xf numFmtId="4" fontId="5" fillId="0" borderId="2" xfId="0" applyNumberFormat="1" applyFont="1" applyBorder="1"/>
    <xf numFmtId="4" fontId="6" fillId="0" borderId="2" xfId="0" applyNumberFormat="1" applyFont="1" applyBorder="1"/>
    <xf numFmtId="164" fontId="7" fillId="0" borderId="2" xfId="2" applyNumberFormat="1" applyFont="1" applyBorder="1"/>
    <xf numFmtId="4" fontId="7" fillId="3" borderId="2" xfId="0" applyNumberFormat="1" applyFont="1" applyFill="1" applyBorder="1"/>
    <xf numFmtId="4" fontId="7" fillId="4" borderId="2" xfId="0" applyNumberFormat="1" applyFont="1" applyFill="1" applyBorder="1"/>
    <xf numFmtId="0" fontId="0" fillId="0" borderId="2" xfId="0" applyBorder="1"/>
    <xf numFmtId="0" fontId="3" fillId="0" borderId="2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4" fontId="20" fillId="0" borderId="0" xfId="0" applyNumberFormat="1" applyFont="1"/>
    <xf numFmtId="2" fontId="3" fillId="0" borderId="0" xfId="0" applyNumberFormat="1" applyFont="1" applyAlignment="1">
      <alignment horizontal="center" vertical="top" wrapText="1"/>
    </xf>
    <xf numFmtId="2" fontId="3" fillId="4" borderId="0" xfId="0" applyNumberFormat="1" applyFont="1" applyFill="1" applyAlignment="1">
      <alignment horizontal="center" vertical="top" wrapText="1"/>
    </xf>
    <xf numFmtId="0" fontId="0" fillId="0" borderId="0" xfId="0" applyAlignment="1">
      <alignment vertical="center"/>
    </xf>
    <xf numFmtId="4" fontId="3" fillId="0" borderId="1" xfId="0" applyNumberFormat="1" applyFont="1" applyBorder="1"/>
    <xf numFmtId="4" fontId="3" fillId="0" borderId="0" xfId="0" applyNumberFormat="1" applyFont="1"/>
    <xf numFmtId="4" fontId="3" fillId="0" borderId="2" xfId="0" applyNumberFormat="1" applyFont="1" applyBorder="1"/>
    <xf numFmtId="0" fontId="13" fillId="0" borderId="0" xfId="0" applyFont="1" applyAlignment="1">
      <alignment horizontal="center" vertical="center"/>
    </xf>
    <xf numFmtId="0" fontId="7" fillId="0" borderId="0" xfId="0" applyFont="1" applyBorder="1"/>
    <xf numFmtId="4" fontId="7" fillId="4" borderId="0" xfId="0" applyNumberFormat="1" applyFont="1" applyFill="1" applyBorder="1"/>
    <xf numFmtId="4" fontId="3" fillId="0" borderId="0" xfId="0" applyNumberFormat="1" applyFont="1" applyBorder="1"/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tarzyna O." id="{0DC9B022-39AE-4EDA-B441-E800B8A52469}" userId="Katarzyna O." providerId="None"/>
</personList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C1" dT="2026-05-11T11:04:43.62" personId="{0DC9B022-39AE-4EDA-B441-E800B8A52469}" id="{4083949F-545A-43AC-B86A-AE6319661061}">
    <text>Od 1 czerwca 2026 (brak premii Agatkowe)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2"/>
  <sheetViews>
    <sheetView tabSelected="1" zoomScale="90" zoomScaleNormal="90" workbookViewId="0">
      <pane xSplit="1" topLeftCell="G1" activePane="topRight" state="frozen"/>
      <selection pane="topRight" activeCell="P23" sqref="P23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5" width="11.5546875" customWidth="1"/>
    <col min="6" max="6" width="10.6640625" customWidth="1"/>
    <col min="7" max="7" width="7.21875" customWidth="1"/>
    <col min="8" max="8" width="9.109375" customWidth="1"/>
    <col min="9" max="9" width="10.109375" customWidth="1"/>
    <col min="10" max="10" width="9" customWidth="1"/>
    <col min="11" max="11" width="12.21875" style="1" customWidth="1"/>
    <col min="12" max="13" width="10.33203125" customWidth="1"/>
    <col min="14" max="14" width="9.33203125" customWidth="1"/>
    <col min="15" max="15" width="10.5546875" customWidth="1"/>
    <col min="16" max="16" width="8.6640625" customWidth="1"/>
    <col min="17" max="17" width="8.5546875" customWidth="1"/>
    <col min="18" max="18" width="9.88671875" customWidth="1"/>
    <col min="19" max="19" width="9" customWidth="1"/>
    <col min="20" max="20" width="11.5546875" customWidth="1"/>
    <col min="21" max="21" width="11.21875" customWidth="1"/>
    <col min="22" max="22" width="8.88671875" customWidth="1"/>
    <col min="23" max="24" width="10.33203125" hidden="1" customWidth="1"/>
    <col min="25" max="25" width="11" hidden="1" customWidth="1"/>
    <col min="26" max="26" width="11.109375" hidden="1" customWidth="1"/>
    <col min="27" max="27" width="11.21875" customWidth="1"/>
    <col min="28" max="28" width="10.77734375" customWidth="1"/>
    <col min="29" max="29" width="12.6640625" customWidth="1"/>
  </cols>
  <sheetData>
    <row r="1" spans="1:29" s="54" customFormat="1" ht="53.25" customHeight="1" x14ac:dyDescent="0.3">
      <c r="A1" s="54" t="s">
        <v>10</v>
      </c>
      <c r="B1" s="54" t="s">
        <v>19</v>
      </c>
      <c r="C1" s="54" t="s">
        <v>11</v>
      </c>
      <c r="D1" s="54" t="s">
        <v>12</v>
      </c>
      <c r="E1" s="54" t="s">
        <v>39</v>
      </c>
      <c r="F1" s="54" t="s">
        <v>15</v>
      </c>
      <c r="G1" s="54" t="s">
        <v>37</v>
      </c>
      <c r="H1" s="55" t="s">
        <v>32</v>
      </c>
      <c r="I1" s="54" t="s">
        <v>31</v>
      </c>
      <c r="J1" s="54" t="s">
        <v>33</v>
      </c>
      <c r="K1" s="56" t="s">
        <v>16</v>
      </c>
      <c r="L1" s="54" t="s">
        <v>13</v>
      </c>
      <c r="M1" s="54" t="s">
        <v>39</v>
      </c>
      <c r="N1" s="54" t="s">
        <v>38</v>
      </c>
      <c r="O1" s="54" t="s">
        <v>40</v>
      </c>
      <c r="P1" s="54" t="s">
        <v>37</v>
      </c>
      <c r="Q1" s="55" t="s">
        <v>32</v>
      </c>
      <c r="R1" s="54" t="s">
        <v>31</v>
      </c>
      <c r="S1" s="54" t="s">
        <v>33</v>
      </c>
      <c r="T1" s="57" t="s">
        <v>17</v>
      </c>
      <c r="U1" s="58" t="s">
        <v>14</v>
      </c>
      <c r="V1" s="54" t="s">
        <v>18</v>
      </c>
      <c r="W1" s="54" t="s">
        <v>27</v>
      </c>
      <c r="X1" s="54" t="s">
        <v>28</v>
      </c>
      <c r="Y1" s="54" t="s">
        <v>29</v>
      </c>
      <c r="Z1" s="54" t="s">
        <v>30</v>
      </c>
      <c r="AA1" s="59" t="s">
        <v>34</v>
      </c>
      <c r="AB1" s="59" t="s">
        <v>41</v>
      </c>
      <c r="AC1" s="60" t="s">
        <v>45</v>
      </c>
    </row>
    <row r="2" spans="1:29" s="2" customFormat="1" ht="13.8" x14ac:dyDescent="0.3">
      <c r="A2" s="2" t="s">
        <v>3</v>
      </c>
      <c r="B2" s="2" t="s">
        <v>22</v>
      </c>
      <c r="C2" s="3">
        <v>38308</v>
      </c>
      <c r="D2" s="13">
        <v>8700</v>
      </c>
      <c r="E2" s="4">
        <f>D2*15%</f>
        <v>1305</v>
      </c>
      <c r="F2" s="4">
        <v>0</v>
      </c>
      <c r="H2" s="16"/>
      <c r="I2" s="4">
        <v>1400</v>
      </c>
      <c r="J2" s="4"/>
      <c r="K2" s="5">
        <f>SUM(D2:J2)</f>
        <v>11405</v>
      </c>
      <c r="L2" s="13">
        <f>SUM(D2,AC2)</f>
        <v>8700</v>
      </c>
      <c r="M2" s="4">
        <f>L2*15%</f>
        <v>1305</v>
      </c>
      <c r="N2" s="22"/>
      <c r="O2" s="4"/>
      <c r="Q2" s="16"/>
      <c r="R2" s="61">
        <v>1400</v>
      </c>
      <c r="S2" s="4"/>
      <c r="T2" s="6">
        <f>SUM(L2:M2,O2:S2)</f>
        <v>11405</v>
      </c>
      <c r="U2" s="7">
        <f>T2-K2</f>
        <v>0</v>
      </c>
      <c r="V2" s="14">
        <f t="shared" ref="V2:V12" si="0">T2/K2-1</f>
        <v>0</v>
      </c>
      <c r="W2" s="4">
        <v>500</v>
      </c>
      <c r="X2" s="4">
        <v>0</v>
      </c>
      <c r="Y2" s="4">
        <v>500</v>
      </c>
      <c r="Z2" s="4">
        <v>900</v>
      </c>
      <c r="AA2" s="18">
        <v>300</v>
      </c>
      <c r="AB2" s="18">
        <v>200</v>
      </c>
      <c r="AC2" s="20">
        <v>0</v>
      </c>
    </row>
    <row r="3" spans="1:29" s="2" customFormat="1" ht="13.8" x14ac:dyDescent="0.3">
      <c r="A3" s="2" t="s">
        <v>5</v>
      </c>
      <c r="B3" s="2" t="s">
        <v>22</v>
      </c>
      <c r="C3" s="3">
        <v>41187</v>
      </c>
      <c r="D3" s="13">
        <v>6550</v>
      </c>
      <c r="E3" s="4">
        <f t="shared" ref="E3:E11" si="1">D3*15%</f>
        <v>982.5</v>
      </c>
      <c r="F3" s="4">
        <v>0</v>
      </c>
      <c r="G3" s="4"/>
      <c r="H3" s="16">
        <v>380</v>
      </c>
      <c r="I3" s="4">
        <v>0</v>
      </c>
      <c r="J3" s="4"/>
      <c r="K3" s="5">
        <f>SUM(D3:J3)</f>
        <v>7912.5</v>
      </c>
      <c r="L3" s="13">
        <f t="shared" ref="L3:L11" si="2">SUM(D3,AC3)</f>
        <v>6750</v>
      </c>
      <c r="M3" s="4">
        <f t="shared" ref="M3:M11" si="3">L3*15%</f>
        <v>1012.5</v>
      </c>
      <c r="N3" s="22"/>
      <c r="O3" s="4"/>
      <c r="P3" s="4"/>
      <c r="Q3" s="16">
        <v>380</v>
      </c>
      <c r="R3" s="4"/>
      <c r="S3" s="4"/>
      <c r="T3" s="6">
        <f t="shared" ref="T3:T11" si="4">SUM(L3:M3,O3:S3)</f>
        <v>8142.5</v>
      </c>
      <c r="U3" s="7">
        <v>0</v>
      </c>
      <c r="V3" s="14"/>
      <c r="W3" s="4">
        <v>450</v>
      </c>
      <c r="X3" s="4">
        <v>0</v>
      </c>
      <c r="Y3" s="4">
        <v>500</v>
      </c>
      <c r="Z3" s="4">
        <v>900</v>
      </c>
      <c r="AA3" s="18">
        <v>450</v>
      </c>
      <c r="AB3" s="18"/>
      <c r="AC3" s="20">
        <v>200</v>
      </c>
    </row>
    <row r="4" spans="1:29" s="2" customFormat="1" ht="13.8" x14ac:dyDescent="0.3">
      <c r="A4" s="2" t="s">
        <v>4</v>
      </c>
      <c r="B4" s="2" t="s">
        <v>22</v>
      </c>
      <c r="C4" s="3">
        <v>41456</v>
      </c>
      <c r="D4" s="13">
        <v>6750</v>
      </c>
      <c r="E4" s="4">
        <f t="shared" si="1"/>
        <v>1012.5</v>
      </c>
      <c r="F4" s="4">
        <v>0</v>
      </c>
      <c r="G4" s="4"/>
      <c r="H4" s="16">
        <v>380</v>
      </c>
      <c r="I4" s="4">
        <v>0</v>
      </c>
      <c r="J4" s="4"/>
      <c r="K4" s="5">
        <f>SUM(D4:J4)</f>
        <v>8142.5</v>
      </c>
      <c r="L4" s="43">
        <f t="shared" si="2"/>
        <v>6750</v>
      </c>
      <c r="M4" s="4">
        <f t="shared" si="3"/>
        <v>1012.5</v>
      </c>
      <c r="N4" s="22"/>
      <c r="O4" s="4"/>
      <c r="P4" s="4"/>
      <c r="Q4" s="16">
        <v>380</v>
      </c>
      <c r="R4" s="4">
        <v>0</v>
      </c>
      <c r="S4" s="4"/>
      <c r="T4" s="6">
        <f t="shared" si="4"/>
        <v>8142.5</v>
      </c>
      <c r="U4" s="7">
        <f t="shared" ref="U4:U11" si="5">T4-K4</f>
        <v>0</v>
      </c>
      <c r="V4" s="14">
        <f t="shared" si="0"/>
        <v>0</v>
      </c>
      <c r="W4" s="4"/>
      <c r="X4" s="4"/>
      <c r="Y4" s="4"/>
      <c r="Z4" s="4">
        <v>900</v>
      </c>
      <c r="AA4" s="18">
        <v>500</v>
      </c>
      <c r="AB4" s="18">
        <v>200</v>
      </c>
      <c r="AC4" s="20">
        <v>0</v>
      </c>
    </row>
    <row r="5" spans="1:29" s="27" customFormat="1" ht="13.8" x14ac:dyDescent="0.3">
      <c r="A5" s="27" t="s">
        <v>0</v>
      </c>
      <c r="B5" s="27" t="s">
        <v>20</v>
      </c>
      <c r="C5" s="28">
        <v>39722</v>
      </c>
      <c r="D5" s="29">
        <v>7500</v>
      </c>
      <c r="E5" s="30">
        <f t="shared" si="1"/>
        <v>1125</v>
      </c>
      <c r="F5" s="30"/>
      <c r="G5" s="30">
        <v>350</v>
      </c>
      <c r="H5" s="31"/>
      <c r="I5" s="30">
        <v>0</v>
      </c>
      <c r="J5" s="30"/>
      <c r="K5" s="32">
        <f>SUM(D5:J5)</f>
        <v>8975</v>
      </c>
      <c r="L5" s="13">
        <f t="shared" si="2"/>
        <v>7500</v>
      </c>
      <c r="M5" s="30">
        <f t="shared" si="3"/>
        <v>1125</v>
      </c>
      <c r="N5" s="33">
        <v>7123.97</v>
      </c>
      <c r="O5" s="30"/>
      <c r="P5" s="30">
        <v>350</v>
      </c>
      <c r="Q5" s="31"/>
      <c r="R5" s="30">
        <v>0</v>
      </c>
      <c r="S5" s="30"/>
      <c r="T5" s="34">
        <f t="shared" si="4"/>
        <v>8975</v>
      </c>
      <c r="U5" s="35">
        <f t="shared" si="5"/>
        <v>0</v>
      </c>
      <c r="V5" s="36">
        <f t="shared" si="0"/>
        <v>0</v>
      </c>
      <c r="W5" s="30">
        <v>300</v>
      </c>
      <c r="X5" s="30">
        <v>0</v>
      </c>
      <c r="Y5" s="30">
        <v>400</v>
      </c>
      <c r="Z5" s="30">
        <v>700</v>
      </c>
      <c r="AA5" s="37">
        <v>450</v>
      </c>
      <c r="AB5" s="37">
        <v>300</v>
      </c>
      <c r="AC5" s="38">
        <v>0</v>
      </c>
    </row>
    <row r="6" spans="1:29" s="2" customFormat="1" ht="13.8" x14ac:dyDescent="0.3">
      <c r="A6" s="2" t="s">
        <v>1</v>
      </c>
      <c r="B6" s="2" t="s">
        <v>20</v>
      </c>
      <c r="C6" s="3">
        <v>40725</v>
      </c>
      <c r="D6" s="13">
        <v>7200</v>
      </c>
      <c r="E6" s="4">
        <f t="shared" si="1"/>
        <v>1080</v>
      </c>
      <c r="F6" s="4"/>
      <c r="G6" s="4">
        <v>350</v>
      </c>
      <c r="H6" s="39"/>
      <c r="I6" s="4">
        <v>1100</v>
      </c>
      <c r="J6" s="4"/>
      <c r="K6" s="5">
        <f>SUM(D6:J6)</f>
        <v>9730</v>
      </c>
      <c r="L6" s="13">
        <f t="shared" si="2"/>
        <v>7200</v>
      </c>
      <c r="M6" s="4">
        <f t="shared" si="3"/>
        <v>1080</v>
      </c>
      <c r="N6" s="22">
        <v>6122.14</v>
      </c>
      <c r="O6" s="4"/>
      <c r="P6" s="4">
        <v>350</v>
      </c>
      <c r="Q6" s="39"/>
      <c r="R6" s="4">
        <v>1100</v>
      </c>
      <c r="S6" s="4"/>
      <c r="T6" s="6">
        <f t="shared" si="4"/>
        <v>9730</v>
      </c>
      <c r="U6" s="7">
        <f t="shared" si="5"/>
        <v>0</v>
      </c>
      <c r="V6" s="40">
        <f t="shared" si="0"/>
        <v>0</v>
      </c>
      <c r="W6" s="4">
        <v>300</v>
      </c>
      <c r="X6" s="4">
        <v>0</v>
      </c>
      <c r="Y6" s="4">
        <v>400</v>
      </c>
      <c r="Z6" s="4">
        <v>800</v>
      </c>
      <c r="AA6" s="18">
        <v>550</v>
      </c>
      <c r="AB6" s="18">
        <v>400</v>
      </c>
      <c r="AC6" s="20">
        <v>0</v>
      </c>
    </row>
    <row r="7" spans="1:29" s="41" customFormat="1" ht="13.2" customHeight="1" x14ac:dyDescent="0.3">
      <c r="A7" s="41" t="s">
        <v>2</v>
      </c>
      <c r="B7" s="41" t="s">
        <v>20</v>
      </c>
      <c r="C7" s="42">
        <v>40878</v>
      </c>
      <c r="D7" s="43">
        <v>6800</v>
      </c>
      <c r="E7" s="44">
        <f t="shared" si="1"/>
        <v>1020</v>
      </c>
      <c r="F7" s="44"/>
      <c r="G7" s="44">
        <v>350</v>
      </c>
      <c r="H7" s="45">
        <v>380</v>
      </c>
      <c r="I7" s="44">
        <v>0</v>
      </c>
      <c r="J7" s="44"/>
      <c r="K7" s="46">
        <f>SUM(D7:J7)</f>
        <v>8550</v>
      </c>
      <c r="L7" s="43">
        <f t="shared" si="2"/>
        <v>6800</v>
      </c>
      <c r="M7" s="44">
        <f t="shared" si="3"/>
        <v>1020</v>
      </c>
      <c r="N7" s="47">
        <v>5231.67</v>
      </c>
      <c r="O7" s="44"/>
      <c r="P7" s="44">
        <v>350</v>
      </c>
      <c r="Q7" s="45">
        <v>380</v>
      </c>
      <c r="R7" s="44">
        <v>0</v>
      </c>
      <c r="S7" s="44"/>
      <c r="T7" s="48">
        <f t="shared" si="4"/>
        <v>8550</v>
      </c>
      <c r="U7" s="49">
        <f t="shared" si="5"/>
        <v>0</v>
      </c>
      <c r="V7" s="50">
        <f t="shared" si="0"/>
        <v>0</v>
      </c>
      <c r="W7" s="44">
        <v>300</v>
      </c>
      <c r="X7" s="44">
        <v>0</v>
      </c>
      <c r="Y7" s="44">
        <v>400</v>
      </c>
      <c r="Z7" s="44">
        <v>800</v>
      </c>
      <c r="AA7" s="51">
        <v>450</v>
      </c>
      <c r="AB7" s="51">
        <v>700</v>
      </c>
      <c r="AC7" s="52">
        <v>0</v>
      </c>
    </row>
    <row r="8" spans="1:29" s="2" customFormat="1" ht="13.8" x14ac:dyDescent="0.3">
      <c r="A8" s="2" t="s">
        <v>9</v>
      </c>
      <c r="B8" s="2" t="s">
        <v>21</v>
      </c>
      <c r="C8" s="3">
        <v>40391</v>
      </c>
      <c r="D8" s="13">
        <v>10500</v>
      </c>
      <c r="E8" s="4">
        <f t="shared" si="1"/>
        <v>1575</v>
      </c>
      <c r="F8" s="4">
        <v>0</v>
      </c>
      <c r="G8" s="4"/>
      <c r="H8" s="16"/>
      <c r="I8" s="4">
        <v>800</v>
      </c>
      <c r="J8" s="4"/>
      <c r="K8" s="5">
        <f>SUM(D8:J8)</f>
        <v>12875</v>
      </c>
      <c r="L8" s="13">
        <f t="shared" si="2"/>
        <v>10500</v>
      </c>
      <c r="M8" s="4">
        <f t="shared" si="3"/>
        <v>1575</v>
      </c>
      <c r="N8" s="22"/>
      <c r="O8" s="4"/>
      <c r="P8" s="4"/>
      <c r="Q8" s="16"/>
      <c r="R8" s="4">
        <v>800</v>
      </c>
      <c r="S8" s="4"/>
      <c r="T8" s="6">
        <f t="shared" si="4"/>
        <v>12875</v>
      </c>
      <c r="U8" s="7">
        <f t="shared" si="5"/>
        <v>0</v>
      </c>
      <c r="V8" s="14">
        <f t="shared" si="0"/>
        <v>0</v>
      </c>
      <c r="W8" s="4">
        <v>550</v>
      </c>
      <c r="X8" s="4">
        <v>0</v>
      </c>
      <c r="Y8" s="4">
        <v>500</v>
      </c>
      <c r="Z8" s="4">
        <v>900</v>
      </c>
      <c r="AA8" s="18">
        <v>500</v>
      </c>
      <c r="AB8" s="18">
        <v>500</v>
      </c>
      <c r="AC8" s="20">
        <v>0</v>
      </c>
    </row>
    <row r="9" spans="1:29" s="2" customFormat="1" ht="13.8" x14ac:dyDescent="0.3">
      <c r="A9" s="2" t="s">
        <v>6</v>
      </c>
      <c r="B9" s="2" t="s">
        <v>25</v>
      </c>
      <c r="C9" s="3">
        <v>39630</v>
      </c>
      <c r="D9" s="13">
        <v>6800</v>
      </c>
      <c r="E9" s="4">
        <f t="shared" si="1"/>
        <v>1020</v>
      </c>
      <c r="F9" s="4">
        <v>0</v>
      </c>
      <c r="G9" s="4"/>
      <c r="H9" s="16">
        <v>380</v>
      </c>
      <c r="I9" s="4">
        <v>0</v>
      </c>
      <c r="J9" s="4"/>
      <c r="K9" s="5">
        <f>SUM(D9:J9)</f>
        <v>8200</v>
      </c>
      <c r="L9" s="13">
        <f t="shared" si="2"/>
        <v>6800</v>
      </c>
      <c r="M9" s="4">
        <f t="shared" si="3"/>
        <v>1020</v>
      </c>
      <c r="N9" s="22"/>
      <c r="O9" s="4"/>
      <c r="P9" s="4"/>
      <c r="Q9" s="16">
        <v>380</v>
      </c>
      <c r="R9" s="4">
        <v>0</v>
      </c>
      <c r="S9" s="4"/>
      <c r="T9" s="6">
        <f t="shared" si="4"/>
        <v>8200</v>
      </c>
      <c r="U9" s="7">
        <f t="shared" si="5"/>
        <v>0</v>
      </c>
      <c r="V9" s="14">
        <f t="shared" si="0"/>
        <v>0</v>
      </c>
      <c r="W9" s="4">
        <v>400</v>
      </c>
      <c r="X9" s="4">
        <v>0</v>
      </c>
      <c r="Y9" s="4">
        <v>300</v>
      </c>
      <c r="Z9" s="4">
        <v>900</v>
      </c>
      <c r="AA9" s="18">
        <v>450</v>
      </c>
      <c r="AB9" s="18">
        <v>450</v>
      </c>
      <c r="AC9" s="20">
        <v>0</v>
      </c>
    </row>
    <row r="10" spans="1:29" s="2" customFormat="1" ht="13.8" x14ac:dyDescent="0.3">
      <c r="A10" s="2" t="s">
        <v>7</v>
      </c>
      <c r="B10" s="2" t="s">
        <v>23</v>
      </c>
      <c r="C10" s="3">
        <v>38596</v>
      </c>
      <c r="D10" s="13">
        <v>7450</v>
      </c>
      <c r="E10" s="4">
        <f t="shared" si="1"/>
        <v>1117.5</v>
      </c>
      <c r="F10" s="4">
        <v>0</v>
      </c>
      <c r="G10" s="4"/>
      <c r="H10" s="16"/>
      <c r="I10" s="4">
        <v>0</v>
      </c>
      <c r="J10" s="4"/>
      <c r="K10" s="5">
        <f>SUM(D10:J10)</f>
        <v>8567.5</v>
      </c>
      <c r="L10" s="13">
        <f t="shared" si="2"/>
        <v>7450</v>
      </c>
      <c r="M10" s="4">
        <f t="shared" si="3"/>
        <v>1117.5</v>
      </c>
      <c r="N10" s="22"/>
      <c r="O10" s="4"/>
      <c r="P10" s="4"/>
      <c r="Q10" s="16"/>
      <c r="R10" s="4">
        <v>0</v>
      </c>
      <c r="S10" s="4"/>
      <c r="T10" s="6">
        <f t="shared" si="4"/>
        <v>8567.5</v>
      </c>
      <c r="U10" s="7">
        <f t="shared" si="5"/>
        <v>0</v>
      </c>
      <c r="V10" s="14">
        <f t="shared" si="0"/>
        <v>0</v>
      </c>
      <c r="W10" s="4">
        <v>350</v>
      </c>
      <c r="X10" s="4">
        <v>0</v>
      </c>
      <c r="Y10" s="4">
        <v>300</v>
      </c>
      <c r="Z10" s="4">
        <v>800</v>
      </c>
      <c r="AA10" s="18">
        <v>500</v>
      </c>
      <c r="AB10" s="18">
        <v>450</v>
      </c>
      <c r="AC10" s="20">
        <v>0</v>
      </c>
    </row>
    <row r="11" spans="1:29" s="53" customFormat="1" x14ac:dyDescent="0.3">
      <c r="A11" s="41" t="s">
        <v>8</v>
      </c>
      <c r="B11" s="41" t="s">
        <v>24</v>
      </c>
      <c r="C11" s="42">
        <v>42144</v>
      </c>
      <c r="D11" s="43">
        <v>6550</v>
      </c>
      <c r="E11" s="44">
        <f t="shared" si="1"/>
        <v>982.5</v>
      </c>
      <c r="F11" s="44">
        <v>0</v>
      </c>
      <c r="G11" s="44"/>
      <c r="H11" s="45">
        <v>380</v>
      </c>
      <c r="I11" s="44">
        <v>0</v>
      </c>
      <c r="J11" s="44"/>
      <c r="K11" s="46">
        <f>SUM(D11:J11)</f>
        <v>7912.5</v>
      </c>
      <c r="L11" s="43">
        <f t="shared" si="2"/>
        <v>6750</v>
      </c>
      <c r="M11" s="44">
        <f t="shared" si="3"/>
        <v>1012.5</v>
      </c>
      <c r="N11" s="47"/>
      <c r="O11" s="44"/>
      <c r="P11" s="44"/>
      <c r="Q11" s="45">
        <v>380</v>
      </c>
      <c r="R11" s="44">
        <v>0</v>
      </c>
      <c r="S11" s="44"/>
      <c r="T11" s="48">
        <f t="shared" si="4"/>
        <v>8142.5</v>
      </c>
      <c r="U11" s="49">
        <f t="shared" si="5"/>
        <v>230</v>
      </c>
      <c r="V11" s="50">
        <f t="shared" si="0"/>
        <v>2.9067930489731442E-2</v>
      </c>
      <c r="W11" s="44">
        <v>400</v>
      </c>
      <c r="X11" s="44">
        <v>0</v>
      </c>
      <c r="Y11" s="44">
        <v>300</v>
      </c>
      <c r="Z11" s="44">
        <v>900</v>
      </c>
      <c r="AA11" s="51">
        <v>450</v>
      </c>
      <c r="AB11" s="51">
        <v>200</v>
      </c>
      <c r="AC11" s="52">
        <v>200</v>
      </c>
    </row>
    <row r="12" spans="1:29" s="23" customFormat="1" x14ac:dyDescent="0.3">
      <c r="D12" s="8">
        <f>SUM(D2:D11)</f>
        <v>74800</v>
      </c>
      <c r="E12" s="8">
        <f>SUM(E2:E11)</f>
        <v>11220</v>
      </c>
      <c r="F12" s="8">
        <f>SUM(F2:F11)</f>
        <v>0</v>
      </c>
      <c r="G12" s="8"/>
      <c r="H12" s="25">
        <f>SUM(H2:H11)</f>
        <v>1900</v>
      </c>
      <c r="J12" s="8">
        <f>SUM(J5:J11)</f>
        <v>0</v>
      </c>
      <c r="K12" s="11">
        <f>SUM(K2:K11)</f>
        <v>92270</v>
      </c>
      <c r="L12" s="8">
        <f>SUM(L2:L11)</f>
        <v>75200</v>
      </c>
      <c r="M12" s="8">
        <f>SUM(M2:M11)</f>
        <v>11280</v>
      </c>
      <c r="N12" s="8"/>
      <c r="O12" s="8">
        <f>SUM(O2:O11)</f>
        <v>0</v>
      </c>
      <c r="P12" s="8"/>
      <c r="Q12" s="25">
        <f>SUM(Q2:Q11)</f>
        <v>1900</v>
      </c>
      <c r="S12" s="8">
        <f>SUM(S5:S11)</f>
        <v>0</v>
      </c>
      <c r="T12" s="8">
        <f>SUM(T2:T11)</f>
        <v>92730</v>
      </c>
      <c r="U12" s="8">
        <f>SUM(U2:U11)</f>
        <v>230</v>
      </c>
      <c r="V12" s="26">
        <f t="shared" si="0"/>
        <v>4.985369025685582E-3</v>
      </c>
      <c r="W12" s="8">
        <v>5300</v>
      </c>
      <c r="X12" s="8">
        <f>SUM(X2:X11)</f>
        <v>0</v>
      </c>
      <c r="Y12" s="8">
        <f>SUM(Y2:Y11)</f>
        <v>3600</v>
      </c>
      <c r="Z12" s="8">
        <f>SUM(Z2:Z11)</f>
        <v>8500</v>
      </c>
      <c r="AA12" s="19">
        <f>SUM(AA2:AA11)</f>
        <v>4600</v>
      </c>
      <c r="AB12" s="19">
        <f>SUM(AB2:AB11)</f>
        <v>3400</v>
      </c>
      <c r="AC12" s="21">
        <f>SUM(AC2:AC11)</f>
        <v>400</v>
      </c>
    </row>
    <row r="14" spans="1:29" x14ac:dyDescent="0.3">
      <c r="B14" s="2"/>
      <c r="C14" s="9"/>
      <c r="K14" s="24">
        <f>K12/11</f>
        <v>8388.181818181818</v>
      </c>
      <c r="L14" s="10">
        <f>L12/10</f>
        <v>7520</v>
      </c>
      <c r="T14" s="10">
        <f>T12/10</f>
        <v>9273</v>
      </c>
      <c r="U14" s="10"/>
      <c r="W14" t="s">
        <v>26</v>
      </c>
    </row>
    <row r="16" spans="1:29" x14ac:dyDescent="0.3">
      <c r="U16" s="12"/>
    </row>
    <row r="19" spans="11:21" x14ac:dyDescent="0.3">
      <c r="T19" s="17">
        <v>7768</v>
      </c>
      <c r="U19" s="15" t="s">
        <v>35</v>
      </c>
    </row>
    <row r="20" spans="11:21" x14ac:dyDescent="0.3">
      <c r="T20" s="17">
        <v>8316</v>
      </c>
      <c r="U20" s="15" t="s">
        <v>36</v>
      </c>
    </row>
    <row r="21" spans="11:21" x14ac:dyDescent="0.3">
      <c r="T21" s="17">
        <v>9135</v>
      </c>
      <c r="U21" s="15" t="s">
        <v>46</v>
      </c>
    </row>
    <row r="22" spans="11:21" x14ac:dyDescent="0.3">
      <c r="K22" s="11">
        <f>K12</f>
        <v>92270</v>
      </c>
      <c r="T22" s="10">
        <f>T12</f>
        <v>92730</v>
      </c>
    </row>
  </sheetData>
  <pageMargins left="0.23622047244094491" right="0.23622047244094491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7"/>
  <sheetViews>
    <sheetView zoomScale="110" zoomScaleNormal="110" workbookViewId="0">
      <pane xSplit="1" topLeftCell="B1" activePane="topRight" state="frozen"/>
      <selection pane="topRight" activeCell="C16" sqref="C16"/>
    </sheetView>
  </sheetViews>
  <sheetFormatPr defaultRowHeight="14.4" x14ac:dyDescent="0.3"/>
  <cols>
    <col min="1" max="1" width="18.109375" customWidth="1"/>
    <col min="2" max="2" width="16.21875" customWidth="1"/>
    <col min="3" max="3" width="15.88671875" customWidth="1"/>
  </cols>
  <sheetData>
    <row r="1" spans="1:3" s="64" customFormat="1" ht="31.2" customHeight="1" x14ac:dyDescent="0.3">
      <c r="A1" s="68" t="s">
        <v>44</v>
      </c>
      <c r="B1" s="68"/>
      <c r="C1" s="68"/>
    </row>
    <row r="2" spans="1:3" s="62" customFormat="1" ht="28.2" customHeight="1" x14ac:dyDescent="0.3">
      <c r="A2" s="62" t="s">
        <v>10</v>
      </c>
      <c r="B2" s="63" t="s">
        <v>42</v>
      </c>
      <c r="C2" s="62" t="s">
        <v>43</v>
      </c>
    </row>
    <row r="3" spans="1:3" s="27" customFormat="1" ht="13.8" x14ac:dyDescent="0.3">
      <c r="A3" s="27" t="s">
        <v>3</v>
      </c>
      <c r="B3" s="38"/>
      <c r="C3" s="65">
        <v>8500</v>
      </c>
    </row>
    <row r="4" spans="1:3" s="69" customFormat="1" ht="13.8" x14ac:dyDescent="0.3">
      <c r="A4" s="69" t="s">
        <v>5</v>
      </c>
      <c r="B4" s="70">
        <v>200</v>
      </c>
      <c r="C4" s="71">
        <v>6750</v>
      </c>
    </row>
    <row r="5" spans="1:3" s="2" customFormat="1" ht="13.2" customHeight="1" x14ac:dyDescent="0.3">
      <c r="A5" s="2" t="s">
        <v>4</v>
      </c>
      <c r="B5" s="20"/>
      <c r="C5" s="66">
        <v>6750</v>
      </c>
    </row>
    <row r="6" spans="1:3" s="41" customFormat="1" ht="13.8" x14ac:dyDescent="0.3">
      <c r="A6" s="41" t="s">
        <v>8</v>
      </c>
      <c r="B6" s="52">
        <v>200</v>
      </c>
      <c r="C6" s="67">
        <v>6750</v>
      </c>
    </row>
    <row r="7" spans="1:3" s="2" customFormat="1" ht="13.8" x14ac:dyDescent="0.3">
      <c r="A7" s="2" t="s">
        <v>0</v>
      </c>
      <c r="B7" s="20"/>
      <c r="C7" s="66">
        <v>7500</v>
      </c>
    </row>
    <row r="8" spans="1:3" s="2" customFormat="1" ht="13.8" x14ac:dyDescent="0.3">
      <c r="A8" s="2" t="s">
        <v>1</v>
      </c>
      <c r="B8" s="20"/>
      <c r="C8" s="66">
        <v>6800</v>
      </c>
    </row>
    <row r="9" spans="1:3" s="41" customFormat="1" ht="13.2" customHeight="1" x14ac:dyDescent="0.3">
      <c r="A9" s="41" t="s">
        <v>2</v>
      </c>
      <c r="B9" s="52"/>
      <c r="C9" s="67">
        <v>6800</v>
      </c>
    </row>
    <row r="10" spans="1:3" s="2" customFormat="1" ht="13.8" x14ac:dyDescent="0.3">
      <c r="A10" s="2" t="s">
        <v>9</v>
      </c>
      <c r="B10" s="20"/>
      <c r="C10" s="66">
        <v>10500</v>
      </c>
    </row>
    <row r="11" spans="1:3" s="2" customFormat="1" ht="13.8" x14ac:dyDescent="0.3">
      <c r="A11" s="2" t="s">
        <v>6</v>
      </c>
      <c r="B11" s="20"/>
      <c r="C11" s="66">
        <v>6800</v>
      </c>
    </row>
    <row r="12" spans="1:3" s="41" customFormat="1" ht="13.8" x14ac:dyDescent="0.3">
      <c r="A12" s="41" t="s">
        <v>7</v>
      </c>
      <c r="B12" s="52"/>
      <c r="C12" s="67">
        <v>7450</v>
      </c>
    </row>
    <row r="17" ht="13.8" customHeight="1" x14ac:dyDescent="0.3"/>
  </sheetData>
  <mergeCells count="1">
    <mergeCell ref="A1:C1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Firma</vt:lpstr>
      <vt:lpstr>KADRY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 O.</cp:lastModifiedBy>
  <cp:lastPrinted>2021-01-14T09:01:29Z</cp:lastPrinted>
  <dcterms:created xsi:type="dcterms:W3CDTF">2016-12-05T10:09:36Z</dcterms:created>
  <dcterms:modified xsi:type="dcterms:W3CDTF">2026-05-11T12:34:19Z</dcterms:modified>
</cp:coreProperties>
</file>